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Yoshi-Kwai\Seizoen_2024-2025\Tornooi\"/>
    </mc:Choice>
  </mc:AlternateContent>
  <xr:revisionPtr revIDLastSave="0" documentId="13_ncr:1_{975D2D2F-4EBB-47EA-B5C1-9D4CCC5FFB28}" xr6:coauthVersionLast="47" xr6:coauthVersionMax="47" xr10:uidLastSave="{00000000-0000-0000-0000-000000000000}"/>
  <bookViews>
    <workbookView xWindow="-120" yWindow="-120" windowWidth="25440" windowHeight="15390" xr2:uid="{9266361A-FF26-467E-925C-47592ED1432B}"/>
  </bookViews>
  <sheets>
    <sheet name="Leeftijden" sheetId="1" r:id="rId1"/>
  </sheets>
  <externalReferences>
    <externalReference r:id="rId2"/>
  </externalReferences>
  <definedNames>
    <definedName name="Aantal_kampen">[1]Tijdsimulatie!$Q$3:$S$8</definedName>
    <definedName name="_xlnm.Print_Area" localSheetId="0">Leeftijden!$B$1:$N$28</definedName>
    <definedName name="CategorieJaar">Leeftijden!$B$5:$C$28</definedName>
    <definedName name="Categorien">Leeftijden!$L$4:$M$26</definedName>
    <definedName name="data">[1]Inschrijvingslijst!$A$2:$M$231</definedName>
    <definedName name="TijdenBlauw">Leeftijden!$G$4:$I$12</definedName>
    <definedName name="Weging">Leeftijden!$M$4:$N$26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C27" i="1"/>
  <c r="L26" i="1" s="1"/>
  <c r="C26" i="1"/>
  <c r="L25" i="1" s="1"/>
  <c r="C25" i="1"/>
  <c r="L24" i="1" s="1"/>
  <c r="C24" i="1"/>
  <c r="L23" i="1"/>
  <c r="C23" i="1"/>
  <c r="L22" i="1" s="1"/>
  <c r="C22" i="1"/>
  <c r="L21" i="1" s="1"/>
  <c r="C21" i="1"/>
  <c r="L20" i="1" s="1"/>
  <c r="C20" i="1"/>
  <c r="L19" i="1" s="1"/>
  <c r="C19" i="1"/>
  <c r="L18" i="1" s="1"/>
  <c r="C18" i="1"/>
  <c r="L17" i="1" s="1"/>
  <c r="C17" i="1"/>
  <c r="L16" i="1" s="1"/>
  <c r="C16" i="1"/>
  <c r="L15" i="1" s="1"/>
  <c r="C15" i="1"/>
  <c r="L14" i="1" s="1"/>
  <c r="C14" i="1"/>
  <c r="L13" i="1" s="1"/>
  <c r="C13" i="1"/>
  <c r="L12" i="1" s="1"/>
  <c r="C12" i="1"/>
  <c r="L11" i="1" s="1"/>
  <c r="C11" i="1"/>
  <c r="L10" i="1" s="1"/>
  <c r="C10" i="1"/>
  <c r="L9" i="1"/>
  <c r="C9" i="1"/>
  <c r="L8" i="1" s="1"/>
  <c r="C8" i="1"/>
  <c r="L7" i="1" s="1"/>
  <c r="C7" i="1"/>
  <c r="L6" i="1" s="1"/>
  <c r="C6" i="1"/>
  <c r="L5" i="1" s="1"/>
  <c r="C5" i="1"/>
  <c r="L4" i="1" s="1"/>
  <c r="A1" i="1"/>
</calcChain>
</file>

<file path=xl/sharedStrings.xml><?xml version="1.0" encoding="utf-8"?>
<sst xmlns="http://schemas.openxmlformats.org/spreadsheetml/2006/main" count="100" uniqueCount="33">
  <si>
    <t>Categorie</t>
  </si>
  <si>
    <t>Geboortejaar</t>
  </si>
  <si>
    <t>Wedstrijdduur</t>
  </si>
  <si>
    <t>Pré-tornooi 1</t>
  </si>
  <si>
    <t>Pré-Tornooi 1</t>
  </si>
  <si>
    <t>08:45-09:15</t>
  </si>
  <si>
    <t>2 min</t>
  </si>
  <si>
    <t>Pré-tornooi 2</t>
  </si>
  <si>
    <t>6 - 7 - 8  jaar</t>
  </si>
  <si>
    <t>Prépupillen U9</t>
  </si>
  <si>
    <t>Pupillen U11</t>
  </si>
  <si>
    <t>Pré-Tornooi 2</t>
  </si>
  <si>
    <t>Miniemen U13</t>
  </si>
  <si>
    <t>9 - 10 jaar</t>
  </si>
  <si>
    <t>Kadetten U15</t>
  </si>
  <si>
    <t>10:00-10:30</t>
  </si>
  <si>
    <t>Beloften U18</t>
  </si>
  <si>
    <t>6 - 7 - 8 jaar</t>
  </si>
  <si>
    <t>Juniors U21</t>
  </si>
  <si>
    <t>Seniors +21 jaar</t>
  </si>
  <si>
    <t>11:30-12:00</t>
  </si>
  <si>
    <t>13:00-13:30</t>
  </si>
  <si>
    <t>11 - 12 jaar</t>
  </si>
  <si>
    <t>14:00-14:30</t>
  </si>
  <si>
    <t>3 min</t>
  </si>
  <si>
    <t>13 - 14 jaar</t>
  </si>
  <si>
    <t>4 min</t>
  </si>
  <si>
    <t>15 - 16 - 17 jaar</t>
  </si>
  <si>
    <t>14:30-14:45</t>
  </si>
  <si>
    <t>18 - 19 - 20 jaar</t>
  </si>
  <si>
    <t>14:30-15:00</t>
  </si>
  <si>
    <t>Seniors + 21 jaar</t>
  </si>
  <si>
    <t>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</si>
</sst>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/mm\/yyyy"/>
  </numFmts>
  <fonts count="4" x14ac:knownFonts="1">
    <font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8"/>
      <color rgb="FFFF0000"/>
      <name val="Calibri"/>
      <family val="2"/>
      <charset val="1"/>
    </font>
    <font>
      <sz val="11"/>
      <color rgb="FFFF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E46C0A"/>
        <bgColor rgb="FFF79646"/>
      </patternFill>
    </fill>
    <fill>
      <patternFill patternType="solid">
        <fgColor rgb="FF00B0F0"/>
        <bgColor rgb="FF33CCCC"/>
      </patternFill>
    </fill>
    <fill>
      <patternFill patternType="solid">
        <fgColor rgb="FF4FF927"/>
        <bgColor rgb="FF92D050"/>
      </patternFill>
    </fill>
    <fill>
      <patternFill patternType="solid">
        <fgColor rgb="FFD99694"/>
        <bgColor rgb="FFFF99CC"/>
      </patternFill>
    </fill>
    <fill>
      <patternFill patternType="solid">
        <fgColor rgb="FFB3A2C7"/>
        <bgColor rgb="FFA6A6A6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A6A6A6"/>
      </patternFill>
    </fill>
    <fill>
      <patternFill patternType="solid">
        <fgColor rgb="FFFF0000"/>
        <bgColor rgb="FFC00000"/>
      </patternFill>
    </fill>
    <fill>
      <patternFill patternType="solid">
        <fgColor rgb="FF558ED5"/>
        <bgColor rgb="FF808080"/>
      </patternFill>
    </fill>
    <fill>
      <patternFill patternType="solid">
        <fgColor rgb="FFF79646"/>
        <bgColor rgb="FFD99694"/>
      </patternFill>
    </fill>
    <fill>
      <patternFill patternType="solid">
        <fgColor rgb="FF93CDDD"/>
        <bgColor rgb="FFBFBFBF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2" borderId="0" xfId="0" applyFont="1" applyFill="1" applyProtection="1">
      <protection locked="0"/>
    </xf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3" borderId="3" xfId="0" applyFont="1" applyFill="1" applyBorder="1"/>
    <xf numFmtId="0" fontId="1" fillId="3" borderId="4" xfId="0" applyFont="1" applyFill="1" applyBorder="1"/>
    <xf numFmtId="20" fontId="1" fillId="3" borderId="5" xfId="0" applyNumberFormat="1" applyFont="1" applyFill="1" applyBorder="1"/>
    <xf numFmtId="0" fontId="1" fillId="4" borderId="0" xfId="0" applyFont="1" applyFill="1"/>
    <xf numFmtId="0" fontId="2" fillId="0" borderId="0" xfId="0" applyFont="1" applyProtection="1">
      <protection locked="0"/>
    </xf>
    <xf numFmtId="0" fontId="1" fillId="5" borderId="6" xfId="0" applyFont="1" applyFill="1" applyBorder="1"/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0" xfId="0" applyFont="1" applyFill="1"/>
    <xf numFmtId="20" fontId="1" fillId="3" borderId="7" xfId="0" applyNumberFormat="1" applyFont="1" applyFill="1" applyBorder="1"/>
    <xf numFmtId="49" fontId="1" fillId="5" borderId="6" xfId="0" applyNumberFormat="1" applyFont="1" applyFill="1" applyBorder="1" applyAlignment="1">
      <alignment horizontal="center"/>
    </xf>
    <xf numFmtId="0" fontId="1" fillId="6" borderId="6" xfId="0" applyFont="1" applyFill="1" applyBorder="1"/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49" fontId="1" fillId="6" borderId="6" xfId="0" applyNumberFormat="1" applyFont="1" applyFill="1" applyBorder="1" applyAlignment="1">
      <alignment horizontal="center"/>
    </xf>
    <xf numFmtId="0" fontId="1" fillId="7" borderId="6" xfId="0" applyFont="1" applyFill="1" applyBorder="1"/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49" fontId="1" fillId="7" borderId="6" xfId="0" applyNumberFormat="1" applyFont="1" applyFill="1" applyBorder="1"/>
    <xf numFmtId="11" fontId="1" fillId="3" borderId="8" xfId="0" applyNumberFormat="1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20" fontId="1" fillId="3" borderId="11" xfId="0" applyNumberFormat="1" applyFont="1" applyFill="1" applyBorder="1"/>
    <xf numFmtId="49" fontId="1" fillId="8" borderId="6" xfId="0" applyNumberFormat="1" applyFont="1" applyFill="1" applyBorder="1"/>
    <xf numFmtId="0" fontId="1" fillId="8" borderId="6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49" fontId="1" fillId="9" borderId="6" xfId="0" applyNumberFormat="1" applyFont="1" applyFill="1" applyBorder="1"/>
    <xf numFmtId="0" fontId="1" fillId="9" borderId="6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49" fontId="1" fillId="10" borderId="6" xfId="0" applyNumberFormat="1" applyFont="1" applyFill="1" applyBorder="1"/>
    <xf numFmtId="0" fontId="1" fillId="10" borderId="6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49" fontId="1" fillId="11" borderId="6" xfId="0" applyNumberFormat="1" applyFont="1" applyFill="1" applyBorder="1"/>
    <xf numFmtId="0" fontId="1" fillId="11" borderId="6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49" fontId="1" fillId="12" borderId="6" xfId="0" applyNumberFormat="1" applyFont="1" applyFill="1" applyBorder="1"/>
    <xf numFmtId="0" fontId="1" fillId="12" borderId="6" xfId="0" applyFont="1" applyFill="1" applyBorder="1" applyAlignment="1">
      <alignment horizontal="center"/>
    </xf>
    <xf numFmtId="0" fontId="1" fillId="12" borderId="7" xfId="0" applyFont="1" applyFill="1" applyBorder="1" applyAlignment="1">
      <alignment horizontal="center"/>
    </xf>
    <xf numFmtId="49" fontId="1" fillId="2" borderId="6" xfId="0" applyNumberFormat="1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1" fillId="2" borderId="12" xfId="0" applyNumberFormat="1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0" borderId="0" xfId="0" applyFont="1"/>
    <xf numFmtId="14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oshi-Kwai/Seizoen_2022-2023/Tornooien/2023-02-19%20_BORGERHOUT/Tornooiorganisatie_2020/Deelnemerslijst_Poules_2023_Proef%20leeftijdsverschik%20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chrijvingslijst"/>
      <sheetName val="Poule 2"/>
      <sheetName val="Poule 3"/>
      <sheetName val="Poule 4"/>
      <sheetName val="Poule 5"/>
      <sheetName val="Poule 6"/>
      <sheetName val="Leeftijden"/>
      <sheetName val="Fiche"/>
      <sheetName val="Tijdsimulatie"/>
      <sheetName val="Statistieken"/>
      <sheetName val="Clubs"/>
      <sheetName val="Resultaten"/>
      <sheetName val="EHBO"/>
      <sheetName val="Blad1"/>
    </sheetNames>
    <sheetDataSet>
      <sheetData sheetId="0">
        <row r="2">
          <cell r="A2">
            <v>1</v>
          </cell>
          <cell r="B2" t="str">
            <v>Janssens</v>
          </cell>
          <cell r="C2" t="str">
            <v>Norman</v>
          </cell>
          <cell r="D2" t="str">
            <v>M</v>
          </cell>
          <cell r="E2">
            <v>77677</v>
          </cell>
          <cell r="F2">
            <v>2112</v>
          </cell>
          <cell r="G2" t="str">
            <v>6 kyu</v>
          </cell>
          <cell r="H2">
            <v>20.7</v>
          </cell>
          <cell r="I2">
            <v>20.7</v>
          </cell>
          <cell r="J2" t="str">
            <v>JC. Yoshi-kwai</v>
          </cell>
          <cell r="K2" t="e">
            <v>#N/A</v>
          </cell>
          <cell r="L2" t="e">
            <v>#N/A</v>
          </cell>
          <cell r="M2">
            <v>4</v>
          </cell>
        </row>
        <row r="3">
          <cell r="A3">
            <v>2</v>
          </cell>
          <cell r="B3" t="str">
            <v>De Bauw</v>
          </cell>
          <cell r="C3" t="str">
            <v>Axel</v>
          </cell>
          <cell r="D3" t="str">
            <v>M</v>
          </cell>
          <cell r="E3">
            <v>77052</v>
          </cell>
          <cell r="F3">
            <v>2110</v>
          </cell>
          <cell r="G3" t="str">
            <v>5 kyu</v>
          </cell>
          <cell r="I3">
            <v>29.5</v>
          </cell>
          <cell r="J3" t="str">
            <v>JC. Yoshi-kwai</v>
          </cell>
          <cell r="K3" t="e">
            <v>#N/A</v>
          </cell>
          <cell r="L3" t="e">
            <v>#N/A</v>
          </cell>
          <cell r="M3">
            <v>11</v>
          </cell>
        </row>
        <row r="4">
          <cell r="A4">
            <v>3</v>
          </cell>
          <cell r="B4" t="str">
            <v>De Bauw</v>
          </cell>
          <cell r="C4" t="str">
            <v>Xander</v>
          </cell>
          <cell r="D4" t="str">
            <v>M</v>
          </cell>
          <cell r="E4">
            <v>39939</v>
          </cell>
          <cell r="F4">
            <v>2009</v>
          </cell>
          <cell r="G4" t="str">
            <v>5 kyu</v>
          </cell>
          <cell r="I4">
            <v>29.6</v>
          </cell>
          <cell r="J4" t="str">
            <v>JC. Yoshi-kwai</v>
          </cell>
          <cell r="K4" t="str">
            <v>Kadetten U15</v>
          </cell>
          <cell r="L4" t="str">
            <v>14:00-14:30</v>
          </cell>
          <cell r="M4">
            <v>27</v>
          </cell>
        </row>
        <row r="5">
          <cell r="A5">
            <v>4</v>
          </cell>
          <cell r="B5" t="str">
            <v>De Bauw</v>
          </cell>
          <cell r="C5" t="str">
            <v>Alex</v>
          </cell>
          <cell r="D5" t="str">
            <v>M</v>
          </cell>
          <cell r="E5">
            <v>39527</v>
          </cell>
          <cell r="F5">
            <v>2008</v>
          </cell>
          <cell r="G5" t="str">
            <v>5 kyu</v>
          </cell>
          <cell r="I5">
            <v>30.9</v>
          </cell>
          <cell r="J5" t="str">
            <v>JC. Yoshi-kwai</v>
          </cell>
          <cell r="K5" t="str">
            <v>Beloften U18</v>
          </cell>
          <cell r="L5" t="str">
            <v>14:00-14:30</v>
          </cell>
          <cell r="M5">
            <v>28</v>
          </cell>
        </row>
        <row r="6">
          <cell r="A6">
            <v>5</v>
          </cell>
          <cell r="B6" t="str">
            <v>Vercruyssen</v>
          </cell>
          <cell r="C6" t="str">
            <v>Silke</v>
          </cell>
          <cell r="D6" t="str">
            <v>V</v>
          </cell>
          <cell r="E6">
            <v>38513</v>
          </cell>
          <cell r="F6">
            <v>2005</v>
          </cell>
          <cell r="G6" t="str">
            <v>5 kyu</v>
          </cell>
          <cell r="I6">
            <v>57.6</v>
          </cell>
          <cell r="J6" t="str">
            <v>JC. Yoshi-kwai</v>
          </cell>
          <cell r="K6" t="str">
            <v>Juniors U21</v>
          </cell>
          <cell r="L6" t="str">
            <v>14:30-14:45</v>
          </cell>
          <cell r="M6">
            <v>37</v>
          </cell>
        </row>
        <row r="7">
          <cell r="A7">
            <v>6</v>
          </cell>
          <cell r="B7" t="str">
            <v>Vandewalle</v>
          </cell>
          <cell r="C7" t="str">
            <v>Max</v>
          </cell>
          <cell r="D7" t="str">
            <v>V</v>
          </cell>
          <cell r="E7">
            <v>77739</v>
          </cell>
          <cell r="F7">
            <v>2112</v>
          </cell>
          <cell r="G7" t="str">
            <v>6 kyu</v>
          </cell>
          <cell r="H7">
            <v>22</v>
          </cell>
          <cell r="I7">
            <v>24.2</v>
          </cell>
          <cell r="J7" t="str">
            <v>JC. Yoshi-kwai</v>
          </cell>
          <cell r="K7" t="e">
            <v>#N/A</v>
          </cell>
          <cell r="L7" t="e">
            <v>#N/A</v>
          </cell>
          <cell r="M7">
            <v>8</v>
          </cell>
        </row>
        <row r="8">
          <cell r="A8">
            <v>7</v>
          </cell>
          <cell r="B8" t="str">
            <v>Yaffa</v>
          </cell>
          <cell r="C8" t="str">
            <v>Mohamed</v>
          </cell>
          <cell r="D8" t="str">
            <v>M</v>
          </cell>
          <cell r="E8">
            <v>40749</v>
          </cell>
          <cell r="F8">
            <v>2011</v>
          </cell>
          <cell r="G8" t="str">
            <v>5 kyu</v>
          </cell>
          <cell r="I8">
            <v>28.6</v>
          </cell>
          <cell r="J8" t="str">
            <v>JC. Yoshi-kwai</v>
          </cell>
          <cell r="K8" t="str">
            <v>Miniemen U13</v>
          </cell>
          <cell r="L8" t="str">
            <v>13:00-13:30</v>
          </cell>
          <cell r="M8">
            <v>21</v>
          </cell>
        </row>
        <row r="9">
          <cell r="A9">
            <v>8</v>
          </cell>
          <cell r="B9" t="str">
            <v>Yaffa</v>
          </cell>
          <cell r="C9" t="str">
            <v>Fatoumata</v>
          </cell>
          <cell r="D9" t="str">
            <v>V</v>
          </cell>
          <cell r="E9">
            <v>77883</v>
          </cell>
          <cell r="F9">
            <v>2113</v>
          </cell>
          <cell r="G9" t="str">
            <v>6 kyu</v>
          </cell>
          <cell r="H9">
            <v>27.4</v>
          </cell>
          <cell r="I9">
            <v>27.4</v>
          </cell>
          <cell r="J9" t="str">
            <v>JC. Yoshi-kwai</v>
          </cell>
          <cell r="K9" t="str">
            <v>Pré-Tornooi 2</v>
          </cell>
          <cell r="L9" t="str">
            <v>08:45-09:15</v>
          </cell>
          <cell r="M9">
            <v>1</v>
          </cell>
        </row>
        <row r="10">
          <cell r="A10">
            <v>9</v>
          </cell>
          <cell r="B10" t="str">
            <v>Rafai</v>
          </cell>
          <cell r="C10" t="str">
            <v>Mouad</v>
          </cell>
          <cell r="D10" t="str">
            <v>M</v>
          </cell>
          <cell r="E10">
            <v>39577</v>
          </cell>
          <cell r="F10">
            <v>2008</v>
          </cell>
          <cell r="G10" t="str">
            <v>6 kyu</v>
          </cell>
          <cell r="H10">
            <v>50</v>
          </cell>
          <cell r="I10">
            <v>49.1</v>
          </cell>
          <cell r="J10" t="str">
            <v>JC. Yoshi-kwai</v>
          </cell>
          <cell r="K10" t="str">
            <v>Beloften U18</v>
          </cell>
          <cell r="L10" t="str">
            <v>14:00-14:30</v>
          </cell>
          <cell r="M10">
            <v>31</v>
          </cell>
        </row>
        <row r="11">
          <cell r="A11">
            <v>10</v>
          </cell>
          <cell r="B11" t="str">
            <v>Khanji</v>
          </cell>
          <cell r="C11" t="str">
            <v>Mohamed Nour</v>
          </cell>
          <cell r="D11" t="str">
            <v>M</v>
          </cell>
          <cell r="E11">
            <v>77948</v>
          </cell>
          <cell r="F11">
            <v>2113</v>
          </cell>
          <cell r="G11" t="str">
            <v>6 kyu</v>
          </cell>
          <cell r="H11">
            <v>24.5</v>
          </cell>
          <cell r="I11">
            <v>20.9</v>
          </cell>
          <cell r="J11" t="str">
            <v>JC. Yoshi-kwai</v>
          </cell>
          <cell r="K11" t="str">
            <v>Pré-Tornooi 2</v>
          </cell>
          <cell r="L11" t="str">
            <v>08:45-09:15</v>
          </cell>
          <cell r="M11">
            <v>4</v>
          </cell>
        </row>
        <row r="12">
          <cell r="A12">
            <v>11</v>
          </cell>
          <cell r="B12" t="str">
            <v>Altunbay</v>
          </cell>
          <cell r="C12" t="str">
            <v>Arda</v>
          </cell>
          <cell r="D12" t="str">
            <v>M</v>
          </cell>
          <cell r="E12">
            <v>77265</v>
          </cell>
          <cell r="F12">
            <v>2111</v>
          </cell>
          <cell r="G12" t="str">
            <v>6 kyu</v>
          </cell>
          <cell r="H12">
            <v>36</v>
          </cell>
          <cell r="I12">
            <v>36.200000000000003</v>
          </cell>
          <cell r="J12" t="str">
            <v>JC. Yoshi-kwai</v>
          </cell>
          <cell r="K12" t="e">
            <v>#N/A</v>
          </cell>
          <cell r="L12" t="e">
            <v>#N/A</v>
          </cell>
          <cell r="M12">
            <v>13</v>
          </cell>
        </row>
        <row r="13">
          <cell r="A13">
            <v>12</v>
          </cell>
          <cell r="B13" t="str">
            <v>De Greve</v>
          </cell>
          <cell r="C13" t="str">
            <v>Mats</v>
          </cell>
          <cell r="D13" t="str">
            <v>M</v>
          </cell>
          <cell r="E13">
            <v>77059</v>
          </cell>
          <cell r="F13">
            <v>2110</v>
          </cell>
          <cell r="G13" t="str">
            <v>6 kyu</v>
          </cell>
          <cell r="H13">
            <v>28.7</v>
          </cell>
          <cell r="I13">
            <v>28.9</v>
          </cell>
          <cell r="J13" t="str">
            <v>JC. Yoshi-kwai</v>
          </cell>
          <cell r="K13" t="e">
            <v>#N/A</v>
          </cell>
          <cell r="L13" t="e">
            <v>#N/A</v>
          </cell>
          <cell r="M13">
            <v>11</v>
          </cell>
        </row>
        <row r="14">
          <cell r="A14">
            <v>13</v>
          </cell>
          <cell r="B14" t="str">
            <v>Jansens</v>
          </cell>
          <cell r="C14" t="str">
            <v>Lena</v>
          </cell>
          <cell r="D14" t="str">
            <v>V</v>
          </cell>
          <cell r="E14">
            <v>77137</v>
          </cell>
          <cell r="F14">
            <v>2111</v>
          </cell>
          <cell r="G14" t="str">
            <v>6 kyu</v>
          </cell>
          <cell r="H14">
            <v>29</v>
          </cell>
          <cell r="I14">
            <v>29</v>
          </cell>
          <cell r="J14" t="str">
            <v>JC. Yoshi-kwai</v>
          </cell>
          <cell r="K14" t="e">
            <v>#N/A</v>
          </cell>
          <cell r="L14" t="e">
            <v>#N/A</v>
          </cell>
          <cell r="M14">
            <v>9</v>
          </cell>
        </row>
        <row r="15">
          <cell r="A15">
            <v>14</v>
          </cell>
          <cell r="B15" t="str">
            <v>Bos</v>
          </cell>
          <cell r="C15" t="str">
            <v>Zeno</v>
          </cell>
          <cell r="D15" t="str">
            <v>M</v>
          </cell>
          <cell r="E15">
            <v>78347</v>
          </cell>
          <cell r="F15">
            <v>2114</v>
          </cell>
          <cell r="G15" t="str">
            <v>5 kyu</v>
          </cell>
          <cell r="H15">
            <v>22</v>
          </cell>
          <cell r="I15">
            <v>20.9</v>
          </cell>
          <cell r="J15" t="str">
            <v>Shinomaki</v>
          </cell>
          <cell r="K15" t="str">
            <v>Pré-Tornooi 2</v>
          </cell>
          <cell r="L15" t="str">
            <v>08:45-09:15</v>
          </cell>
          <cell r="M15">
            <v>4</v>
          </cell>
        </row>
        <row r="16">
          <cell r="A16">
            <v>15</v>
          </cell>
          <cell r="B16" t="str">
            <v>Peeters</v>
          </cell>
          <cell r="C16" t="str">
            <v>Warren</v>
          </cell>
          <cell r="D16" t="str">
            <v>M</v>
          </cell>
          <cell r="E16">
            <v>77684</v>
          </cell>
          <cell r="F16">
            <v>2112</v>
          </cell>
          <cell r="G16" t="str">
            <v>5 kyu</v>
          </cell>
          <cell r="H16">
            <v>24</v>
          </cell>
          <cell r="I16">
            <v>24.8</v>
          </cell>
          <cell r="J16" t="str">
            <v>Shinomaki</v>
          </cell>
          <cell r="K16" t="e">
            <v>#N/A</v>
          </cell>
          <cell r="L16" t="e">
            <v>#N/A</v>
          </cell>
          <cell r="M16">
            <v>5</v>
          </cell>
        </row>
        <row r="17">
          <cell r="A17">
            <v>16</v>
          </cell>
          <cell r="B17" t="str">
            <v>Swerts</v>
          </cell>
          <cell r="C17" t="str">
            <v>Carmina</v>
          </cell>
          <cell r="D17" t="str">
            <v>V</v>
          </cell>
          <cell r="E17">
            <v>77665</v>
          </cell>
          <cell r="F17">
            <v>2112</v>
          </cell>
          <cell r="G17" t="str">
            <v>5 kyu</v>
          </cell>
          <cell r="H17">
            <v>29</v>
          </cell>
          <cell r="I17">
            <v>30.8</v>
          </cell>
          <cell r="J17" t="str">
            <v>Shinomaki</v>
          </cell>
          <cell r="K17" t="e">
            <v>#N/A</v>
          </cell>
          <cell r="L17" t="e">
            <v>#N/A</v>
          </cell>
          <cell r="M17">
            <v>2</v>
          </cell>
        </row>
        <row r="18">
          <cell r="A18">
            <v>17</v>
          </cell>
          <cell r="B18" t="str">
            <v>Anthonissen</v>
          </cell>
          <cell r="C18" t="str">
            <v>Louie</v>
          </cell>
          <cell r="D18" t="str">
            <v>M</v>
          </cell>
          <cell r="E18">
            <v>77196</v>
          </cell>
          <cell r="F18">
            <v>2111</v>
          </cell>
          <cell r="G18" t="str">
            <v>5 kyu</v>
          </cell>
          <cell r="H18">
            <v>29</v>
          </cell>
          <cell r="I18">
            <v>30.7</v>
          </cell>
          <cell r="J18" t="str">
            <v>Shinomaki</v>
          </cell>
          <cell r="K18" t="e">
            <v>#N/A</v>
          </cell>
          <cell r="L18" t="e">
            <v>#N/A</v>
          </cell>
          <cell r="M18">
            <v>11</v>
          </cell>
        </row>
        <row r="19">
          <cell r="A19">
            <v>18</v>
          </cell>
          <cell r="B19" t="str">
            <v>Swerts</v>
          </cell>
          <cell r="C19" t="str">
            <v>Atalaya</v>
          </cell>
          <cell r="D19" t="str">
            <v>V</v>
          </cell>
          <cell r="E19">
            <v>76880</v>
          </cell>
          <cell r="F19">
            <v>2110</v>
          </cell>
          <cell r="G19" t="str">
            <v>5 kyu</v>
          </cell>
          <cell r="H19">
            <v>37</v>
          </cell>
          <cell r="I19">
            <v>38.6</v>
          </cell>
          <cell r="J19" t="str">
            <v>Shinomaki</v>
          </cell>
          <cell r="K19" t="e">
            <v>#N/A</v>
          </cell>
          <cell r="L19" t="e">
            <v>#N/A</v>
          </cell>
          <cell r="M19">
            <v>7</v>
          </cell>
        </row>
        <row r="20">
          <cell r="A20">
            <v>20</v>
          </cell>
          <cell r="B20" t="str">
            <v>Fonteyn</v>
          </cell>
          <cell r="C20" t="str">
            <v>Zoé</v>
          </cell>
          <cell r="D20" t="str">
            <v>V</v>
          </cell>
          <cell r="E20">
            <v>40005</v>
          </cell>
          <cell r="F20">
            <v>2009</v>
          </cell>
          <cell r="G20" t="str">
            <v>4 kyu</v>
          </cell>
          <cell r="H20">
            <v>32</v>
          </cell>
          <cell r="I20">
            <v>33.9</v>
          </cell>
          <cell r="J20" t="str">
            <v>Shinomaki</v>
          </cell>
          <cell r="K20" t="str">
            <v>Kadetten U15</v>
          </cell>
          <cell r="L20" t="str">
            <v>14:00-14:30</v>
          </cell>
          <cell r="M20">
            <v>25</v>
          </cell>
        </row>
        <row r="21">
          <cell r="A21">
            <v>21</v>
          </cell>
          <cell r="B21" t="str">
            <v>De Groot</v>
          </cell>
          <cell r="C21" t="str">
            <v>Alisiya</v>
          </cell>
          <cell r="D21" t="str">
            <v>V</v>
          </cell>
          <cell r="E21">
            <v>39958</v>
          </cell>
          <cell r="F21">
            <v>2009</v>
          </cell>
          <cell r="G21" t="str">
            <v>5 kyu</v>
          </cell>
          <cell r="H21">
            <v>37</v>
          </cell>
          <cell r="I21">
            <v>39.799999999999997</v>
          </cell>
          <cell r="J21" t="str">
            <v>Shinomaki</v>
          </cell>
          <cell r="K21" t="str">
            <v>Kadetten U15</v>
          </cell>
          <cell r="L21" t="str">
            <v>14:00-14:30</v>
          </cell>
          <cell r="M21">
            <v>26</v>
          </cell>
        </row>
        <row r="22">
          <cell r="A22">
            <v>22</v>
          </cell>
          <cell r="B22" t="str">
            <v>Wouters</v>
          </cell>
          <cell r="C22" t="str">
            <v>Vincent</v>
          </cell>
          <cell r="D22" t="str">
            <v>M</v>
          </cell>
          <cell r="E22">
            <v>39841</v>
          </cell>
          <cell r="F22">
            <v>2009</v>
          </cell>
          <cell r="G22" t="str">
            <v>5 kyu</v>
          </cell>
          <cell r="H22">
            <v>47</v>
          </cell>
          <cell r="I22">
            <v>48.3</v>
          </cell>
          <cell r="J22" t="str">
            <v>Shinomaki</v>
          </cell>
          <cell r="K22" t="str">
            <v>Kadetten U15</v>
          </cell>
          <cell r="L22" t="str">
            <v>14:00-14:30</v>
          </cell>
          <cell r="M22">
            <v>30</v>
          </cell>
        </row>
        <row r="23">
          <cell r="A23">
            <v>24</v>
          </cell>
          <cell r="B23" t="str">
            <v>Keur</v>
          </cell>
          <cell r="C23" t="str">
            <v>Jayce</v>
          </cell>
          <cell r="D23" t="str">
            <v>M</v>
          </cell>
          <cell r="E23">
            <v>77099</v>
          </cell>
          <cell r="F23">
            <v>2111</v>
          </cell>
          <cell r="G23" t="str">
            <v>6 kyu</v>
          </cell>
          <cell r="H23">
            <v>29</v>
          </cell>
          <cell r="I23">
            <v>31</v>
          </cell>
          <cell r="J23" t="str">
            <v>Sportschool Chikara</v>
          </cell>
          <cell r="K23" t="e">
            <v>#N/A</v>
          </cell>
          <cell r="L23" t="e">
            <v>#N/A</v>
          </cell>
          <cell r="M23">
            <v>12</v>
          </cell>
        </row>
        <row r="24">
          <cell r="A24">
            <v>25</v>
          </cell>
          <cell r="B24" t="str">
            <v>Man</v>
          </cell>
          <cell r="C24" t="str">
            <v>Justin</v>
          </cell>
          <cell r="D24" t="str">
            <v>M</v>
          </cell>
          <cell r="E24">
            <v>77265</v>
          </cell>
          <cell r="F24">
            <v>2111</v>
          </cell>
          <cell r="G24" t="str">
            <v>6 kyu</v>
          </cell>
          <cell r="H24">
            <v>30</v>
          </cell>
          <cell r="I24">
            <v>29.7</v>
          </cell>
          <cell r="J24" t="str">
            <v>Sportschool Chikara</v>
          </cell>
          <cell r="K24" t="e">
            <v>#N/A</v>
          </cell>
          <cell r="L24" t="e">
            <v>#N/A</v>
          </cell>
          <cell r="M24">
            <v>11</v>
          </cell>
        </row>
        <row r="25">
          <cell r="A25">
            <v>26</v>
          </cell>
          <cell r="B25" t="str">
            <v>Mbatat</v>
          </cell>
          <cell r="C25" t="str">
            <v>Noah</v>
          </cell>
          <cell r="D25" t="str">
            <v>M</v>
          </cell>
          <cell r="E25">
            <v>77296</v>
          </cell>
          <cell r="F25">
            <v>2111</v>
          </cell>
          <cell r="G25" t="str">
            <v>6 kyu</v>
          </cell>
          <cell r="H25">
            <v>34</v>
          </cell>
          <cell r="I25">
            <v>36.200000000000003</v>
          </cell>
          <cell r="J25" t="str">
            <v>Sportschool Chikara</v>
          </cell>
          <cell r="K25" t="e">
            <v>#N/A</v>
          </cell>
          <cell r="L25" t="e">
            <v>#N/A</v>
          </cell>
          <cell r="M25">
            <v>13</v>
          </cell>
        </row>
        <row r="26">
          <cell r="A26">
            <v>27</v>
          </cell>
          <cell r="B26" t="str">
            <v>Rasaih</v>
          </cell>
          <cell r="C26" t="str">
            <v>Varun</v>
          </cell>
          <cell r="D26" t="str">
            <v>M</v>
          </cell>
          <cell r="E26">
            <v>76978</v>
          </cell>
          <cell r="F26">
            <v>2110</v>
          </cell>
          <cell r="G26" t="str">
            <v>6 kyu</v>
          </cell>
          <cell r="H26">
            <v>48</v>
          </cell>
          <cell r="I26">
            <v>50.2</v>
          </cell>
          <cell r="J26" t="str">
            <v>Sportschool Chikara</v>
          </cell>
          <cell r="K26" t="e">
            <v>#N/A</v>
          </cell>
          <cell r="L26" t="e">
            <v>#N/A</v>
          </cell>
          <cell r="M26">
            <v>14</v>
          </cell>
        </row>
        <row r="27">
          <cell r="A27">
            <v>29</v>
          </cell>
          <cell r="B27" t="str">
            <v>Sahin</v>
          </cell>
          <cell r="C27" t="str">
            <v>Yagmur</v>
          </cell>
          <cell r="D27" t="str">
            <v>V</v>
          </cell>
          <cell r="E27">
            <v>77864</v>
          </cell>
          <cell r="F27">
            <v>2113</v>
          </cell>
          <cell r="G27" t="str">
            <v>6 kyu</v>
          </cell>
          <cell r="H27">
            <v>37</v>
          </cell>
          <cell r="I27">
            <v>37.5</v>
          </cell>
          <cell r="J27" t="str">
            <v>Sportschool Chikara</v>
          </cell>
          <cell r="K27" t="str">
            <v>Pré-Tornooi 2</v>
          </cell>
          <cell r="L27" t="str">
            <v>08:45-09:15</v>
          </cell>
          <cell r="M27">
            <v>7</v>
          </cell>
        </row>
        <row r="28">
          <cell r="A28">
            <v>30</v>
          </cell>
          <cell r="B28" t="str">
            <v>El Hamdi</v>
          </cell>
          <cell r="C28" t="str">
            <v>Adam</v>
          </cell>
          <cell r="D28" t="str">
            <v>M</v>
          </cell>
          <cell r="E28">
            <v>40570</v>
          </cell>
          <cell r="F28">
            <v>2011</v>
          </cell>
          <cell r="G28" t="str">
            <v>4 kyu</v>
          </cell>
          <cell r="H28">
            <v>34</v>
          </cell>
          <cell r="I28">
            <v>34.5</v>
          </cell>
          <cell r="J28" t="str">
            <v>Sportschool Chikara</v>
          </cell>
          <cell r="K28" t="str">
            <v>Miniemen U13</v>
          </cell>
          <cell r="L28" t="str">
            <v>13:00-13:30</v>
          </cell>
          <cell r="M28">
            <v>23</v>
          </cell>
        </row>
        <row r="29">
          <cell r="A29">
            <v>31</v>
          </cell>
          <cell r="B29" t="str">
            <v>Barel</v>
          </cell>
          <cell r="C29" t="str">
            <v>Johan</v>
          </cell>
          <cell r="D29" t="str">
            <v>M</v>
          </cell>
          <cell r="E29">
            <v>39069</v>
          </cell>
          <cell r="F29">
            <v>2006</v>
          </cell>
          <cell r="G29" t="str">
            <v>4 kyu</v>
          </cell>
          <cell r="H29">
            <v>58</v>
          </cell>
          <cell r="I29">
            <v>61.3</v>
          </cell>
          <cell r="J29" t="str">
            <v>Sportschool Chikara</v>
          </cell>
          <cell r="K29" t="str">
            <v>Beloften U18</v>
          </cell>
          <cell r="L29" t="str">
            <v>14:00-14:30</v>
          </cell>
          <cell r="M29">
            <v>34</v>
          </cell>
        </row>
        <row r="30">
          <cell r="A30">
            <v>32</v>
          </cell>
          <cell r="B30" t="str">
            <v xml:space="preserve">Deelen </v>
          </cell>
          <cell r="C30" t="str">
            <v>Estelle</v>
          </cell>
          <cell r="D30" t="str">
            <v>V</v>
          </cell>
          <cell r="E30">
            <v>38802</v>
          </cell>
          <cell r="F30">
            <v>2006</v>
          </cell>
          <cell r="G30" t="str">
            <v>4 kyu</v>
          </cell>
          <cell r="H30">
            <v>45</v>
          </cell>
          <cell r="I30">
            <v>47.5</v>
          </cell>
          <cell r="J30" t="str">
            <v>Sportschool Chikara</v>
          </cell>
          <cell r="K30" t="str">
            <v>Beloften U18</v>
          </cell>
          <cell r="L30" t="str">
            <v>14:00-14:30</v>
          </cell>
          <cell r="M30">
            <v>37</v>
          </cell>
        </row>
        <row r="31">
          <cell r="A31">
            <v>33</v>
          </cell>
          <cell r="B31" t="str">
            <v>Vermeyen</v>
          </cell>
          <cell r="C31" t="str">
            <v>Adriaan</v>
          </cell>
          <cell r="D31" t="str">
            <v>M</v>
          </cell>
          <cell r="E31">
            <v>77948</v>
          </cell>
          <cell r="F31">
            <v>2113</v>
          </cell>
          <cell r="G31" t="str">
            <v>6 kyu</v>
          </cell>
          <cell r="I31">
            <v>19.899999999999999</v>
          </cell>
          <cell r="J31" t="str">
            <v>JC. Yoshi-kwai</v>
          </cell>
          <cell r="K31" t="str">
            <v>Pré-Tornooi 2</v>
          </cell>
          <cell r="L31" t="str">
            <v>08:45-09:15</v>
          </cell>
          <cell r="M31">
            <v>3</v>
          </cell>
        </row>
        <row r="32">
          <cell r="A32">
            <v>34</v>
          </cell>
          <cell r="B32" t="str">
            <v>Van Pinxteren</v>
          </cell>
          <cell r="C32" t="str">
            <v>Triveth</v>
          </cell>
          <cell r="D32" t="str">
            <v>M</v>
          </cell>
          <cell r="E32">
            <v>37736</v>
          </cell>
          <cell r="F32">
            <v>2003</v>
          </cell>
          <cell r="G32" t="str">
            <v>1 kyu</v>
          </cell>
          <cell r="H32">
            <v>63</v>
          </cell>
          <cell r="I32">
            <v>63</v>
          </cell>
          <cell r="J32" t="str">
            <v>Team Tanoshii</v>
          </cell>
          <cell r="K32" t="str">
            <v>Juniors U21</v>
          </cell>
          <cell r="L32" t="str">
            <v>14:30-14:45</v>
          </cell>
          <cell r="M32">
            <v>35</v>
          </cell>
        </row>
        <row r="33">
          <cell r="A33">
            <v>35</v>
          </cell>
          <cell r="B33" t="str">
            <v>Van Dijk</v>
          </cell>
          <cell r="C33" t="str">
            <v>Karin</v>
          </cell>
          <cell r="D33" t="str">
            <v>V</v>
          </cell>
          <cell r="E33">
            <v>39919</v>
          </cell>
          <cell r="F33">
            <v>2009</v>
          </cell>
          <cell r="G33" t="str">
            <v>3 kyu</v>
          </cell>
          <cell r="H33">
            <v>37</v>
          </cell>
          <cell r="I33">
            <v>40.299999999999997</v>
          </cell>
          <cell r="J33" t="str">
            <v>Team Tanoshii</v>
          </cell>
          <cell r="K33" t="str">
            <v>Kadetten U15</v>
          </cell>
          <cell r="L33" t="str">
            <v>14:00-14:30</v>
          </cell>
          <cell r="M33">
            <v>26</v>
          </cell>
        </row>
        <row r="34">
          <cell r="A34">
            <v>36</v>
          </cell>
          <cell r="B34" t="str">
            <v>Berendse</v>
          </cell>
          <cell r="C34" t="str">
            <v>Marcel</v>
          </cell>
          <cell r="D34" t="str">
            <v>M</v>
          </cell>
          <cell r="E34">
            <v>39919</v>
          </cell>
          <cell r="F34">
            <v>2009</v>
          </cell>
          <cell r="G34" t="str">
            <v>6 kyu</v>
          </cell>
          <cell r="H34">
            <v>29</v>
          </cell>
          <cell r="I34">
            <v>30.5</v>
          </cell>
          <cell r="J34" t="str">
            <v>Team Tanoshii</v>
          </cell>
          <cell r="K34" t="str">
            <v>Kadetten U15</v>
          </cell>
          <cell r="L34" t="str">
            <v>14:00-14:30</v>
          </cell>
          <cell r="M34">
            <v>27</v>
          </cell>
        </row>
        <row r="35">
          <cell r="A35">
            <v>37</v>
          </cell>
          <cell r="B35" t="str">
            <v>Hosten</v>
          </cell>
          <cell r="C35" t="str">
            <v>Gunnar</v>
          </cell>
          <cell r="D35" t="str">
            <v>M</v>
          </cell>
          <cell r="E35">
            <v>40862</v>
          </cell>
          <cell r="F35">
            <v>2011</v>
          </cell>
          <cell r="G35" t="str">
            <v>3 kyu</v>
          </cell>
          <cell r="H35">
            <v>38</v>
          </cell>
          <cell r="I35">
            <v>40.200000000000003</v>
          </cell>
          <cell r="J35" t="str">
            <v>Bushido-Kwai Mechelen</v>
          </cell>
          <cell r="K35" t="str">
            <v>Miniemen U13</v>
          </cell>
          <cell r="L35" t="str">
            <v>13:00-13:30</v>
          </cell>
          <cell r="M35">
            <v>24</v>
          </cell>
        </row>
        <row r="36">
          <cell r="A36">
            <v>39</v>
          </cell>
          <cell r="B36" t="str">
            <v>Destercke</v>
          </cell>
          <cell r="C36" t="str">
            <v>Liesl</v>
          </cell>
          <cell r="D36" t="str">
            <v>V</v>
          </cell>
          <cell r="E36">
            <v>39605</v>
          </cell>
          <cell r="F36">
            <v>2008</v>
          </cell>
          <cell r="G36" t="str">
            <v>2 kyu</v>
          </cell>
          <cell r="H36">
            <v>42</v>
          </cell>
          <cell r="I36">
            <v>41.8</v>
          </cell>
          <cell r="J36" t="str">
            <v>Bushido-Kwai Mechelen</v>
          </cell>
          <cell r="K36" t="str">
            <v>Beloften U18</v>
          </cell>
          <cell r="L36" t="str">
            <v>14:00-14:30</v>
          </cell>
          <cell r="M36">
            <v>26</v>
          </cell>
        </row>
        <row r="37">
          <cell r="A37">
            <v>40</v>
          </cell>
          <cell r="B37" t="str">
            <v>Dstercke</v>
          </cell>
          <cell r="C37" t="str">
            <v>Ian</v>
          </cell>
          <cell r="D37" t="str">
            <v>M</v>
          </cell>
          <cell r="E37">
            <v>38771</v>
          </cell>
          <cell r="F37">
            <v>2006</v>
          </cell>
          <cell r="G37" t="str">
            <v>1 kyu</v>
          </cell>
          <cell r="H37">
            <v>58</v>
          </cell>
          <cell r="I37">
            <v>59.7</v>
          </cell>
          <cell r="J37" t="str">
            <v>Bushido-Kwai Mechelen</v>
          </cell>
          <cell r="K37" t="str">
            <v>Beloften U18</v>
          </cell>
          <cell r="L37" t="str">
            <v>14:00-14:30</v>
          </cell>
          <cell r="M37">
            <v>34</v>
          </cell>
        </row>
        <row r="38">
          <cell r="A38">
            <v>41</v>
          </cell>
          <cell r="B38" t="str">
            <v>Raaijmakers</v>
          </cell>
          <cell r="C38" t="str">
            <v>Mayson</v>
          </cell>
          <cell r="D38" t="str">
            <v>M</v>
          </cell>
          <cell r="E38">
            <v>40696</v>
          </cell>
          <cell r="F38">
            <v>2011</v>
          </cell>
          <cell r="G38" t="str">
            <v>4 kyu</v>
          </cell>
          <cell r="H38">
            <v>26</v>
          </cell>
          <cell r="I38">
            <v>26.4</v>
          </cell>
          <cell r="J38" t="str">
            <v>Team Tanoshii</v>
          </cell>
          <cell r="K38" t="str">
            <v>Miniemen U13</v>
          </cell>
          <cell r="L38" t="str">
            <v>13:00-13:30</v>
          </cell>
          <cell r="M38">
            <v>20</v>
          </cell>
        </row>
        <row r="39">
          <cell r="A39">
            <v>42</v>
          </cell>
          <cell r="B39" t="str">
            <v xml:space="preserve">Symons </v>
          </cell>
          <cell r="C39" t="str">
            <v>Lina</v>
          </cell>
          <cell r="D39" t="str">
            <v>V</v>
          </cell>
          <cell r="E39">
            <v>40291</v>
          </cell>
          <cell r="F39">
            <v>2010</v>
          </cell>
          <cell r="G39" t="str">
            <v>5 kyu</v>
          </cell>
          <cell r="H39">
            <v>41.8</v>
          </cell>
          <cell r="I39">
            <v>42.4</v>
          </cell>
          <cell r="J39" t="str">
            <v>Sorm</v>
          </cell>
          <cell r="K39" t="str">
            <v>Kadetten U15</v>
          </cell>
          <cell r="L39" t="str">
            <v>14:00-14:30</v>
          </cell>
          <cell r="M39">
            <v>24</v>
          </cell>
        </row>
        <row r="40">
          <cell r="A40">
            <v>43</v>
          </cell>
          <cell r="B40" t="str">
            <v>Isaharov</v>
          </cell>
          <cell r="C40" t="str">
            <v>Arthur</v>
          </cell>
          <cell r="D40" t="str">
            <v>M</v>
          </cell>
          <cell r="E40">
            <v>41115</v>
          </cell>
          <cell r="F40">
            <v>2012</v>
          </cell>
          <cell r="G40" t="str">
            <v>6 kyu</v>
          </cell>
          <cell r="H40">
            <v>30.6</v>
          </cell>
          <cell r="I40">
            <v>30.3</v>
          </cell>
          <cell r="J40" t="str">
            <v>Sorm</v>
          </cell>
          <cell r="K40" t="str">
            <v>Miniemen U13</v>
          </cell>
          <cell r="L40" t="str">
            <v>13:00-13:30</v>
          </cell>
          <cell r="M40">
            <v>18</v>
          </cell>
        </row>
        <row r="41">
          <cell r="A41">
            <v>44</v>
          </cell>
          <cell r="B41" t="str">
            <v>Biesemans</v>
          </cell>
          <cell r="C41" t="str">
            <v>Finn</v>
          </cell>
          <cell r="D41" t="str">
            <v>M</v>
          </cell>
          <cell r="E41">
            <v>39534</v>
          </cell>
          <cell r="F41">
            <v>2008</v>
          </cell>
          <cell r="G41" t="str">
            <v>5 kyu</v>
          </cell>
          <cell r="H41">
            <v>38.5</v>
          </cell>
          <cell r="I41">
            <v>39</v>
          </cell>
          <cell r="J41" t="str">
            <v>Sorm</v>
          </cell>
          <cell r="K41" t="str">
            <v>Beloften U18</v>
          </cell>
          <cell r="L41" t="str">
            <v>14:00-14:30</v>
          </cell>
          <cell r="M41">
            <v>29</v>
          </cell>
        </row>
        <row r="42">
          <cell r="A42">
            <v>45</v>
          </cell>
          <cell r="B42" t="str">
            <v xml:space="preserve">Herbinia </v>
          </cell>
          <cell r="C42" t="str">
            <v>Sion</v>
          </cell>
          <cell r="D42" t="str">
            <v>M</v>
          </cell>
          <cell r="E42">
            <v>76803</v>
          </cell>
          <cell r="F42">
            <v>2110</v>
          </cell>
          <cell r="G42" t="str">
            <v>6 kyu</v>
          </cell>
          <cell r="H42">
            <v>36.5</v>
          </cell>
          <cell r="I42">
            <v>36.200000000000003</v>
          </cell>
          <cell r="J42" t="str">
            <v>Sorm</v>
          </cell>
          <cell r="K42" t="e">
            <v>#N/A</v>
          </cell>
          <cell r="L42" t="e">
            <v>#N/A</v>
          </cell>
          <cell r="M42">
            <v>13</v>
          </cell>
        </row>
        <row r="43">
          <cell r="A43">
            <v>46</v>
          </cell>
          <cell r="B43" t="str">
            <v>Belmonte</v>
          </cell>
          <cell r="C43" t="str">
            <v>Elias</v>
          </cell>
          <cell r="D43" t="str">
            <v>M</v>
          </cell>
          <cell r="E43">
            <v>40988</v>
          </cell>
          <cell r="F43">
            <v>2012</v>
          </cell>
          <cell r="G43" t="str">
            <v>6 kyu</v>
          </cell>
          <cell r="H43">
            <v>23.7</v>
          </cell>
          <cell r="I43">
            <v>23.9</v>
          </cell>
          <cell r="J43" t="str">
            <v>Sorm</v>
          </cell>
          <cell r="K43" t="str">
            <v>Miniemen U13</v>
          </cell>
          <cell r="L43" t="str">
            <v>13:00-13:30</v>
          </cell>
          <cell r="M43">
            <v>17</v>
          </cell>
        </row>
        <row r="44">
          <cell r="A44">
            <v>47</v>
          </cell>
          <cell r="B44" t="str">
            <v>Smets</v>
          </cell>
          <cell r="C44" t="str">
            <v xml:space="preserve">Vince </v>
          </cell>
          <cell r="D44" t="str">
            <v>M</v>
          </cell>
          <cell r="E44">
            <v>40441</v>
          </cell>
          <cell r="F44">
            <v>2010</v>
          </cell>
          <cell r="G44" t="str">
            <v>5 kyu</v>
          </cell>
          <cell r="H44">
            <v>36</v>
          </cell>
          <cell r="I44">
            <v>35.799999999999997</v>
          </cell>
          <cell r="J44" t="str">
            <v>Sorm</v>
          </cell>
          <cell r="K44" t="str">
            <v>Kadetten U15</v>
          </cell>
          <cell r="L44" t="str">
            <v>14:00-14:30</v>
          </cell>
          <cell r="M44">
            <v>23</v>
          </cell>
        </row>
        <row r="45">
          <cell r="A45">
            <v>48</v>
          </cell>
          <cell r="B45" t="str">
            <v>Gadiev</v>
          </cell>
          <cell r="C45" t="str">
            <v>Alan</v>
          </cell>
          <cell r="D45" t="str">
            <v>M</v>
          </cell>
          <cell r="E45">
            <v>39701</v>
          </cell>
          <cell r="F45">
            <v>2008</v>
          </cell>
          <cell r="G45" t="str">
            <v>6 kyu</v>
          </cell>
          <cell r="H45">
            <v>54.6</v>
          </cell>
          <cell r="I45">
            <v>45.9</v>
          </cell>
          <cell r="J45" t="str">
            <v>Sorm</v>
          </cell>
          <cell r="K45" t="str">
            <v>Beloften U18</v>
          </cell>
          <cell r="L45" t="str">
            <v>14:00-14:30</v>
          </cell>
          <cell r="M45">
            <v>30</v>
          </cell>
        </row>
        <row r="46">
          <cell r="A46">
            <v>49</v>
          </cell>
          <cell r="B46" t="str">
            <v>Bchiri</v>
          </cell>
          <cell r="C46" t="str">
            <v>Lina</v>
          </cell>
          <cell r="D46" t="str">
            <v>V</v>
          </cell>
          <cell r="E46">
            <v>77299</v>
          </cell>
          <cell r="F46">
            <v>2111</v>
          </cell>
          <cell r="G46" t="str">
            <v>6 kyu</v>
          </cell>
          <cell r="H46">
            <v>22.2</v>
          </cell>
          <cell r="I46">
            <v>22</v>
          </cell>
          <cell r="J46" t="str">
            <v>Sorm</v>
          </cell>
          <cell r="K46" t="e">
            <v>#N/A</v>
          </cell>
          <cell r="L46" t="e">
            <v>#N/A</v>
          </cell>
          <cell r="M46">
            <v>8</v>
          </cell>
        </row>
        <row r="47">
          <cell r="A47">
            <v>50</v>
          </cell>
          <cell r="B47" t="str">
            <v>Mesghar</v>
          </cell>
          <cell r="C47" t="str">
            <v>Ayoub</v>
          </cell>
          <cell r="D47" t="str">
            <v>M</v>
          </cell>
          <cell r="E47">
            <v>39701</v>
          </cell>
          <cell r="F47">
            <v>2008</v>
          </cell>
          <cell r="G47" t="str">
            <v>6 kyu</v>
          </cell>
          <cell r="H47">
            <v>52</v>
          </cell>
          <cell r="I47">
            <v>53.2</v>
          </cell>
          <cell r="J47" t="str">
            <v>Sorm</v>
          </cell>
          <cell r="K47" t="str">
            <v>Beloften U18</v>
          </cell>
          <cell r="L47" t="str">
            <v>14:00-14:30</v>
          </cell>
          <cell r="M47">
            <v>31</v>
          </cell>
        </row>
        <row r="48">
          <cell r="A48">
            <v>51</v>
          </cell>
          <cell r="B48" t="str">
            <v>Jasinski</v>
          </cell>
          <cell r="C48" t="str">
            <v>Olivier</v>
          </cell>
          <cell r="D48" t="str">
            <v>M</v>
          </cell>
          <cell r="E48">
            <v>39741</v>
          </cell>
          <cell r="F48">
            <v>2008</v>
          </cell>
          <cell r="G48" t="str">
            <v>6 kyu</v>
          </cell>
          <cell r="H48">
            <v>32.4</v>
          </cell>
          <cell r="I48">
            <v>32.299999999999997</v>
          </cell>
          <cell r="J48" t="str">
            <v>Sorm</v>
          </cell>
          <cell r="K48" t="str">
            <v>Beloften U18</v>
          </cell>
          <cell r="L48" t="str">
            <v>14:00-14:30</v>
          </cell>
          <cell r="M48">
            <v>28</v>
          </cell>
        </row>
        <row r="49">
          <cell r="A49">
            <v>52</v>
          </cell>
          <cell r="B49" t="str">
            <v>Symons</v>
          </cell>
          <cell r="C49" t="str">
            <v>Kasper</v>
          </cell>
          <cell r="D49" t="str">
            <v>M</v>
          </cell>
          <cell r="E49">
            <v>38688</v>
          </cell>
          <cell r="F49">
            <v>2005</v>
          </cell>
          <cell r="G49" t="str">
            <v>4 kyu</v>
          </cell>
          <cell r="H49">
            <v>64</v>
          </cell>
          <cell r="I49">
            <v>64.8</v>
          </cell>
          <cell r="J49" t="str">
            <v>Sorm</v>
          </cell>
          <cell r="K49" t="str">
            <v>Juniors U21</v>
          </cell>
          <cell r="L49" t="str">
            <v>14:30-14:45</v>
          </cell>
          <cell r="M49">
            <v>35</v>
          </cell>
        </row>
        <row r="50">
          <cell r="A50">
            <v>53</v>
          </cell>
          <cell r="B50" t="str">
            <v>Van Overvelt</v>
          </cell>
          <cell r="C50" t="str">
            <v>Henrik</v>
          </cell>
          <cell r="D50" t="str">
            <v>M</v>
          </cell>
          <cell r="E50">
            <v>38314</v>
          </cell>
          <cell r="F50">
            <v>2004</v>
          </cell>
          <cell r="G50" t="str">
            <v>1 kyu</v>
          </cell>
          <cell r="H50">
            <v>57</v>
          </cell>
          <cell r="I50">
            <v>54.6</v>
          </cell>
          <cell r="J50" t="str">
            <v>Sorm</v>
          </cell>
          <cell r="K50" t="str">
            <v>Juniors U21</v>
          </cell>
          <cell r="L50" t="str">
            <v>14:30-14:45</v>
          </cell>
          <cell r="M50">
            <v>33</v>
          </cell>
        </row>
        <row r="51">
          <cell r="A51">
            <v>54</v>
          </cell>
          <cell r="B51" t="str">
            <v>Van Cutsem</v>
          </cell>
          <cell r="C51" t="str">
            <v>Arthur</v>
          </cell>
          <cell r="D51" t="str">
            <v>M</v>
          </cell>
          <cell r="E51">
            <v>38645</v>
          </cell>
          <cell r="F51">
            <v>2005</v>
          </cell>
          <cell r="G51" t="str">
            <v>4 kyu</v>
          </cell>
          <cell r="H51">
            <v>42</v>
          </cell>
          <cell r="I51">
            <v>41.7</v>
          </cell>
          <cell r="J51" t="str">
            <v>Sorm</v>
          </cell>
          <cell r="K51" t="str">
            <v>Juniors U21</v>
          </cell>
          <cell r="L51" t="str">
            <v>14:30-14:45</v>
          </cell>
          <cell r="M51">
            <v>32</v>
          </cell>
        </row>
        <row r="52">
          <cell r="A52">
            <v>55</v>
          </cell>
          <cell r="B52" t="str">
            <v>Stoorvogel</v>
          </cell>
          <cell r="C52" t="str">
            <v>Ward</v>
          </cell>
          <cell r="D52" t="str">
            <v>M</v>
          </cell>
          <cell r="E52">
            <v>38352</v>
          </cell>
          <cell r="F52">
            <v>2004</v>
          </cell>
          <cell r="G52" t="str">
            <v>4 kyu</v>
          </cell>
          <cell r="H52">
            <v>55</v>
          </cell>
          <cell r="I52">
            <v>55.5</v>
          </cell>
          <cell r="J52" t="str">
            <v>Sorm</v>
          </cell>
          <cell r="K52" t="str">
            <v>Juniors U21</v>
          </cell>
          <cell r="L52" t="str">
            <v>14:30-14:45</v>
          </cell>
          <cell r="M52">
            <v>33</v>
          </cell>
        </row>
        <row r="53">
          <cell r="A53">
            <v>56</v>
          </cell>
          <cell r="B53" t="str">
            <v>Blyweert</v>
          </cell>
          <cell r="C53" t="str">
            <v>Felix</v>
          </cell>
          <cell r="D53" t="str">
            <v>M</v>
          </cell>
          <cell r="E53">
            <v>39053</v>
          </cell>
          <cell r="F53">
            <v>2006</v>
          </cell>
          <cell r="G53" t="str">
            <v>4 kyu</v>
          </cell>
          <cell r="H53">
            <v>42</v>
          </cell>
          <cell r="I53">
            <v>42.3</v>
          </cell>
          <cell r="J53" t="str">
            <v>Sorm</v>
          </cell>
          <cell r="K53" t="str">
            <v>Beloften U18</v>
          </cell>
          <cell r="L53" t="str">
            <v>14:00-14:30</v>
          </cell>
          <cell r="M53">
            <v>32</v>
          </cell>
        </row>
        <row r="54">
          <cell r="A54">
            <v>57</v>
          </cell>
          <cell r="B54" t="str">
            <v>Van Poucke</v>
          </cell>
          <cell r="C54" t="str">
            <v>Jeff</v>
          </cell>
          <cell r="D54" t="str">
            <v>M</v>
          </cell>
          <cell r="E54">
            <v>77448</v>
          </cell>
          <cell r="F54">
            <v>2112</v>
          </cell>
          <cell r="G54" t="str">
            <v>5 kyu</v>
          </cell>
          <cell r="H54">
            <v>26.5</v>
          </cell>
          <cell r="I54">
            <v>26.8</v>
          </cell>
          <cell r="J54" t="str">
            <v>Judoclub Berendrecht vzw</v>
          </cell>
          <cell r="K54" t="e">
            <v>#N/A</v>
          </cell>
          <cell r="L54" t="e">
            <v>#N/A</v>
          </cell>
          <cell r="M54">
            <v>6</v>
          </cell>
        </row>
        <row r="55">
          <cell r="A55">
            <v>58</v>
          </cell>
          <cell r="B55" t="str">
            <v>De Smet</v>
          </cell>
          <cell r="C55" t="str">
            <v xml:space="preserve">Daan </v>
          </cell>
          <cell r="D55" t="str">
            <v>M</v>
          </cell>
          <cell r="E55">
            <v>76849</v>
          </cell>
          <cell r="F55">
            <v>2110</v>
          </cell>
          <cell r="G55" t="str">
            <v>5 kyu</v>
          </cell>
          <cell r="H55">
            <v>30.5</v>
          </cell>
          <cell r="I55">
            <v>31.6</v>
          </cell>
          <cell r="J55" t="str">
            <v>Judoclub Berendrecht vzw</v>
          </cell>
          <cell r="K55" t="e">
            <v>#N/A</v>
          </cell>
          <cell r="L55" t="e">
            <v>#N/A</v>
          </cell>
          <cell r="M55">
            <v>12</v>
          </cell>
        </row>
        <row r="56">
          <cell r="A56">
            <v>59</v>
          </cell>
          <cell r="B56" t="str">
            <v>Postelmans</v>
          </cell>
          <cell r="C56" t="str">
            <v>Raf</v>
          </cell>
          <cell r="D56" t="str">
            <v>M</v>
          </cell>
          <cell r="E56">
            <v>38226</v>
          </cell>
          <cell r="F56">
            <v>2004</v>
          </cell>
          <cell r="G56" t="str">
            <v>4 kyu</v>
          </cell>
          <cell r="H56">
            <v>62.5</v>
          </cell>
          <cell r="I56">
            <v>62.5</v>
          </cell>
          <cell r="J56" t="str">
            <v>Judoclub Berendrecht vzw</v>
          </cell>
          <cell r="K56" t="str">
            <v>Juniors U21</v>
          </cell>
          <cell r="L56" t="str">
            <v>14:30-14:45</v>
          </cell>
          <cell r="M56">
            <v>34</v>
          </cell>
        </row>
        <row r="57">
          <cell r="A57">
            <v>60</v>
          </cell>
          <cell r="B57" t="str">
            <v>MAN</v>
          </cell>
          <cell r="C57" t="str">
            <v>JONAS</v>
          </cell>
          <cell r="D57" t="str">
            <v>M</v>
          </cell>
          <cell r="E57">
            <v>40516</v>
          </cell>
          <cell r="F57">
            <v>2010</v>
          </cell>
          <cell r="G57" t="str">
            <v>5 kyu</v>
          </cell>
          <cell r="H57">
            <v>41</v>
          </cell>
          <cell r="I57">
            <v>41</v>
          </cell>
          <cell r="J57" t="str">
            <v>Judoschool Yoshi-Kan_Hofstade</v>
          </cell>
          <cell r="K57" t="str">
            <v>Kadetten U15</v>
          </cell>
          <cell r="L57" t="str">
            <v>14:00-14:30</v>
          </cell>
          <cell r="M57">
            <v>24</v>
          </cell>
        </row>
        <row r="58">
          <cell r="A58">
            <v>61</v>
          </cell>
          <cell r="B58" t="str">
            <v>JAFF</v>
          </cell>
          <cell r="C58" t="str">
            <v>LANO</v>
          </cell>
          <cell r="D58" t="str">
            <v>M</v>
          </cell>
          <cell r="E58">
            <v>40562</v>
          </cell>
          <cell r="F58">
            <v>2011</v>
          </cell>
          <cell r="G58" t="str">
            <v>5 kyu</v>
          </cell>
          <cell r="H58">
            <v>25</v>
          </cell>
          <cell r="I58">
            <v>26</v>
          </cell>
          <cell r="J58" t="str">
            <v>Judoschool Yoshi-Kan_Hofstade</v>
          </cell>
          <cell r="K58" t="str">
            <v>Miniemen U13</v>
          </cell>
          <cell r="L58" t="str">
            <v>13:00-13:30</v>
          </cell>
          <cell r="M58">
            <v>19</v>
          </cell>
        </row>
        <row r="59">
          <cell r="A59">
            <v>62</v>
          </cell>
          <cell r="B59" t="str">
            <v xml:space="preserve">VERMEIREN </v>
          </cell>
          <cell r="C59" t="str">
            <v>TUUR</v>
          </cell>
          <cell r="D59" t="str">
            <v>M</v>
          </cell>
          <cell r="E59">
            <v>78263</v>
          </cell>
          <cell r="F59">
            <v>2114</v>
          </cell>
          <cell r="G59" t="str">
            <v>6 kyu</v>
          </cell>
          <cell r="H59">
            <v>20</v>
          </cell>
          <cell r="I59">
            <v>20.2</v>
          </cell>
          <cell r="J59" t="str">
            <v>Judoschool Yoshi-Kan_Hofstade</v>
          </cell>
          <cell r="K59" t="str">
            <v>Pré-Tornooi 2</v>
          </cell>
          <cell r="L59" t="str">
            <v>08:45-09:15</v>
          </cell>
          <cell r="M59">
            <v>3</v>
          </cell>
        </row>
        <row r="60">
          <cell r="A60">
            <v>63</v>
          </cell>
          <cell r="B60" t="str">
            <v>LINCAUTAN</v>
          </cell>
          <cell r="C60" t="str">
            <v>DANIL</v>
          </cell>
          <cell r="D60" t="str">
            <v>M</v>
          </cell>
          <cell r="E60">
            <v>77920</v>
          </cell>
          <cell r="F60">
            <v>2113</v>
          </cell>
          <cell r="G60" t="str">
            <v>6 kyu</v>
          </cell>
          <cell r="H60">
            <v>31</v>
          </cell>
          <cell r="I60">
            <v>28.4</v>
          </cell>
          <cell r="J60" t="str">
            <v>Judoschool Yoshi-Kan_Haacht</v>
          </cell>
          <cell r="K60" t="str">
            <v>Pré-Tornooi 2</v>
          </cell>
          <cell r="L60" t="str">
            <v>08:45-09:15</v>
          </cell>
          <cell r="M60">
            <v>6</v>
          </cell>
        </row>
        <row r="61">
          <cell r="A61">
            <v>64</v>
          </cell>
          <cell r="B61" t="str">
            <v>BREMAN</v>
          </cell>
          <cell r="C61" t="str">
            <v>PETER</v>
          </cell>
          <cell r="D61" t="str">
            <v>M</v>
          </cell>
          <cell r="E61">
            <v>40620</v>
          </cell>
          <cell r="F61">
            <v>2011</v>
          </cell>
          <cell r="G61" t="str">
            <v>5 kyu</v>
          </cell>
          <cell r="H61">
            <v>27</v>
          </cell>
          <cell r="I61">
            <v>28.9</v>
          </cell>
          <cell r="J61" t="str">
            <v>Judoschool Yoshi-Kan_Hofstade</v>
          </cell>
          <cell r="K61" t="str">
            <v>Miniemen U13</v>
          </cell>
          <cell r="L61" t="str">
            <v>13:00-13:30</v>
          </cell>
          <cell r="M61">
            <v>21</v>
          </cell>
        </row>
        <row r="62">
          <cell r="A62">
            <v>65</v>
          </cell>
          <cell r="B62" t="str">
            <v>DELWICHE</v>
          </cell>
          <cell r="C62" t="str">
            <v>LEON</v>
          </cell>
          <cell r="D62" t="str">
            <v>M</v>
          </cell>
          <cell r="E62">
            <v>78349</v>
          </cell>
          <cell r="F62">
            <v>2114</v>
          </cell>
          <cell r="G62" t="str">
            <v>6 kyu</v>
          </cell>
          <cell r="H62">
            <v>19.5</v>
          </cell>
          <cell r="I62">
            <v>19.8</v>
          </cell>
          <cell r="J62" t="str">
            <v>Judoschool Yoshi-Kan_Hofstade</v>
          </cell>
          <cell r="K62" t="str">
            <v>Pré-Tornooi 2</v>
          </cell>
          <cell r="L62" t="str">
            <v>08:45-09:15</v>
          </cell>
          <cell r="M62">
            <v>3</v>
          </cell>
        </row>
        <row r="63">
          <cell r="A63">
            <v>66</v>
          </cell>
          <cell r="B63" t="str">
            <v>D'HELFT</v>
          </cell>
          <cell r="C63" t="str">
            <v>MILLE</v>
          </cell>
          <cell r="D63" t="str">
            <v>M</v>
          </cell>
          <cell r="E63">
            <v>40334</v>
          </cell>
          <cell r="F63">
            <v>2010</v>
          </cell>
          <cell r="G63" t="str">
            <v>4 kyu</v>
          </cell>
          <cell r="H63">
            <v>30</v>
          </cell>
          <cell r="I63">
            <v>29.8</v>
          </cell>
          <cell r="J63" t="str">
            <v>Judoschool Yoshi-Kan_Heist</v>
          </cell>
          <cell r="K63" t="str">
            <v>Kadetten U15</v>
          </cell>
          <cell r="L63" t="str">
            <v>14:00-14:30</v>
          </cell>
          <cell r="M63">
            <v>22</v>
          </cell>
        </row>
        <row r="64">
          <cell r="A64">
            <v>67</v>
          </cell>
          <cell r="B64" t="str">
            <v>DEHERT</v>
          </cell>
          <cell r="C64" t="str">
            <v>BRENT</v>
          </cell>
          <cell r="D64" t="str">
            <v>M</v>
          </cell>
          <cell r="E64">
            <v>39504</v>
          </cell>
          <cell r="F64">
            <v>2008</v>
          </cell>
          <cell r="G64" t="str">
            <v>3 kyu</v>
          </cell>
          <cell r="H64">
            <v>43</v>
          </cell>
          <cell r="I64">
            <v>47.5</v>
          </cell>
          <cell r="J64" t="str">
            <v>Judoschool Yoshi-Kan_Hofstade</v>
          </cell>
          <cell r="K64" t="str">
            <v>Beloften U18</v>
          </cell>
          <cell r="L64" t="str">
            <v>14:00-14:30</v>
          </cell>
          <cell r="M64">
            <v>30</v>
          </cell>
        </row>
        <row r="65">
          <cell r="A65">
            <v>68</v>
          </cell>
          <cell r="B65" t="str">
            <v>CHAMBERLAN</v>
          </cell>
          <cell r="C65" t="str">
            <v>FINN</v>
          </cell>
          <cell r="D65" t="str">
            <v>M</v>
          </cell>
          <cell r="E65">
            <v>40820</v>
          </cell>
          <cell r="F65">
            <v>2011</v>
          </cell>
          <cell r="G65" t="str">
            <v>4 kyu</v>
          </cell>
          <cell r="H65">
            <v>27</v>
          </cell>
          <cell r="I65">
            <v>29.5</v>
          </cell>
          <cell r="J65" t="str">
            <v>Judoschool Yoshi-Kan_Hofstade</v>
          </cell>
          <cell r="K65" t="str">
            <v>Miniemen U13</v>
          </cell>
          <cell r="L65" t="str">
            <v>13:00-13:30</v>
          </cell>
          <cell r="M65">
            <v>22</v>
          </cell>
        </row>
        <row r="66">
          <cell r="A66">
            <v>69</v>
          </cell>
          <cell r="B66" t="str">
            <v xml:space="preserve">BREMS </v>
          </cell>
          <cell r="C66" t="str">
            <v>NICK</v>
          </cell>
          <cell r="D66" t="str">
            <v>M</v>
          </cell>
          <cell r="E66">
            <v>77872</v>
          </cell>
          <cell r="F66">
            <v>2113</v>
          </cell>
          <cell r="G66" t="str">
            <v>5 kyu</v>
          </cell>
          <cell r="H66">
            <v>22.5</v>
          </cell>
          <cell r="I66">
            <v>21.6</v>
          </cell>
          <cell r="J66" t="str">
            <v>Judoschool Yoshi-Kan_Herselt</v>
          </cell>
          <cell r="K66" t="str">
            <v>Pré-Tornooi 2</v>
          </cell>
          <cell r="L66" t="str">
            <v>08:45-09:15</v>
          </cell>
          <cell r="M66">
            <v>4</v>
          </cell>
        </row>
        <row r="67">
          <cell r="A67">
            <v>70</v>
          </cell>
          <cell r="B67" t="str">
            <v>OP'T EYNDE</v>
          </cell>
          <cell r="C67" t="str">
            <v>MATTHIAS</v>
          </cell>
          <cell r="D67" t="str">
            <v>M</v>
          </cell>
          <cell r="E67">
            <v>40644</v>
          </cell>
          <cell r="F67">
            <v>2011</v>
          </cell>
          <cell r="G67" t="str">
            <v>4 kyu</v>
          </cell>
          <cell r="H67">
            <v>28</v>
          </cell>
          <cell r="I67">
            <v>28.5</v>
          </cell>
          <cell r="J67" t="str">
            <v>Judoschool Yoshi-Kan_Herselt</v>
          </cell>
          <cell r="K67" t="str">
            <v>Miniemen U13</v>
          </cell>
          <cell r="L67" t="str">
            <v>13:00-13:30</v>
          </cell>
          <cell r="M67">
            <v>21</v>
          </cell>
        </row>
        <row r="68">
          <cell r="A68">
            <v>71</v>
          </cell>
          <cell r="B68" t="str">
            <v>SMIT</v>
          </cell>
          <cell r="C68" t="str">
            <v>NIELS</v>
          </cell>
          <cell r="D68" t="str">
            <v>M</v>
          </cell>
          <cell r="E68">
            <v>40986</v>
          </cell>
          <cell r="F68">
            <v>2012</v>
          </cell>
          <cell r="G68" t="str">
            <v>5 kyu</v>
          </cell>
          <cell r="H68">
            <v>30</v>
          </cell>
          <cell r="I68">
            <v>30.3</v>
          </cell>
          <cell r="J68" t="str">
            <v>Judoschool Yoshi-Kan_Haacht</v>
          </cell>
          <cell r="K68" t="str">
            <v>Miniemen U13</v>
          </cell>
          <cell r="L68" t="str">
            <v>13:00-13:30</v>
          </cell>
          <cell r="M68">
            <v>18</v>
          </cell>
        </row>
        <row r="69">
          <cell r="A69">
            <v>72</v>
          </cell>
          <cell r="B69" t="str">
            <v>YILDIZ</v>
          </cell>
          <cell r="C69" t="str">
            <v>TAWFIK</v>
          </cell>
          <cell r="D69" t="str">
            <v>M</v>
          </cell>
          <cell r="E69">
            <v>40695</v>
          </cell>
          <cell r="F69">
            <v>2011</v>
          </cell>
          <cell r="G69" t="str">
            <v>5 kyu</v>
          </cell>
          <cell r="H69">
            <v>25</v>
          </cell>
          <cell r="I69">
            <v>26</v>
          </cell>
          <cell r="J69" t="str">
            <v>Judoschool Yoshi-Kan_Haacht</v>
          </cell>
          <cell r="K69" t="str">
            <v>Miniemen U13</v>
          </cell>
          <cell r="L69" t="str">
            <v>13:00-13:30</v>
          </cell>
          <cell r="M69">
            <v>20</v>
          </cell>
        </row>
        <row r="70">
          <cell r="A70">
            <v>73</v>
          </cell>
          <cell r="B70" t="str">
            <v>IMBRECHTS</v>
          </cell>
          <cell r="C70" t="str">
            <v>MARIE</v>
          </cell>
          <cell r="D70" t="str">
            <v>V</v>
          </cell>
          <cell r="E70">
            <v>77354</v>
          </cell>
          <cell r="F70">
            <v>2111</v>
          </cell>
          <cell r="G70" t="str">
            <v>6 kyu</v>
          </cell>
          <cell r="H70">
            <v>30</v>
          </cell>
          <cell r="I70">
            <v>32</v>
          </cell>
          <cell r="J70" t="str">
            <v>Judoschool Yoshi-Kan_Haacht</v>
          </cell>
          <cell r="K70" t="e">
            <v>#N/A</v>
          </cell>
          <cell r="L70" t="e">
            <v>#N/A</v>
          </cell>
          <cell r="M70">
            <v>9</v>
          </cell>
        </row>
        <row r="71">
          <cell r="A71">
            <v>74</v>
          </cell>
          <cell r="B71" t="str">
            <v>STUYCKENS</v>
          </cell>
          <cell r="C71" t="str">
            <v>TOBE</v>
          </cell>
          <cell r="D71" t="str">
            <v>M</v>
          </cell>
          <cell r="E71">
            <v>40597</v>
          </cell>
          <cell r="F71">
            <v>2011</v>
          </cell>
          <cell r="G71" t="str">
            <v>4 kyu</v>
          </cell>
          <cell r="H71">
            <v>26</v>
          </cell>
          <cell r="I71">
            <v>26.9</v>
          </cell>
          <cell r="J71" t="str">
            <v>Judoschool Yoshi-Kan_Heist</v>
          </cell>
          <cell r="K71" t="str">
            <v>Miniemen U13</v>
          </cell>
          <cell r="L71" t="str">
            <v>13:00-13:30</v>
          </cell>
          <cell r="M71">
            <v>20</v>
          </cell>
        </row>
        <row r="72">
          <cell r="A72">
            <v>75</v>
          </cell>
          <cell r="B72" t="str">
            <v>OP'T EYNDE</v>
          </cell>
          <cell r="C72" t="str">
            <v>CHARLOTTE</v>
          </cell>
          <cell r="D72" t="str">
            <v>V</v>
          </cell>
          <cell r="E72">
            <v>41222</v>
          </cell>
          <cell r="F72">
            <v>2012</v>
          </cell>
          <cell r="G72" t="str">
            <v>4 kyu</v>
          </cell>
          <cell r="H72">
            <v>20</v>
          </cell>
          <cell r="I72">
            <v>20</v>
          </cell>
          <cell r="J72" t="str">
            <v>Judoschool Yoshi-Kan_Herselt</v>
          </cell>
          <cell r="K72" t="str">
            <v>Miniemen U13</v>
          </cell>
          <cell r="L72" t="str">
            <v>13:00-13:30</v>
          </cell>
          <cell r="M72">
            <v>16</v>
          </cell>
        </row>
        <row r="73">
          <cell r="A73">
            <v>76</v>
          </cell>
          <cell r="B73" t="str">
            <v>OP'T EYNDE</v>
          </cell>
          <cell r="C73" t="str">
            <v>ROEL</v>
          </cell>
          <cell r="D73" t="str">
            <v>M</v>
          </cell>
          <cell r="E73">
            <v>40191</v>
          </cell>
          <cell r="F73">
            <v>2010</v>
          </cell>
          <cell r="G73" t="str">
            <v>3 kyu</v>
          </cell>
          <cell r="H73">
            <v>26.5</v>
          </cell>
          <cell r="I73">
            <v>27.8</v>
          </cell>
          <cell r="J73" t="str">
            <v>Judoschool Yoshi-Kan_Herselt</v>
          </cell>
          <cell r="K73" t="str">
            <v>Kadetten U15</v>
          </cell>
          <cell r="L73" t="str">
            <v>14:00-14:30</v>
          </cell>
          <cell r="M73">
            <v>20</v>
          </cell>
        </row>
        <row r="74">
          <cell r="A74">
            <v>77</v>
          </cell>
          <cell r="B74" t="str">
            <v>SMEKENS</v>
          </cell>
          <cell r="C74" t="str">
            <v>LINDE</v>
          </cell>
          <cell r="D74" t="str">
            <v>V</v>
          </cell>
          <cell r="E74">
            <v>40925</v>
          </cell>
          <cell r="F74">
            <v>2012</v>
          </cell>
          <cell r="G74" t="str">
            <v>6 kyu</v>
          </cell>
          <cell r="H74">
            <v>25</v>
          </cell>
          <cell r="I74">
            <v>27.4</v>
          </cell>
          <cell r="J74" t="str">
            <v>Judoschool Yoshi-Kan_Herselt</v>
          </cell>
          <cell r="K74" t="str">
            <v>Miniemen U13</v>
          </cell>
          <cell r="L74" t="str">
            <v>13:00-13:30</v>
          </cell>
          <cell r="M74">
            <v>15</v>
          </cell>
        </row>
        <row r="75">
          <cell r="A75">
            <v>78</v>
          </cell>
          <cell r="B75" t="str">
            <v>CASSIERS</v>
          </cell>
          <cell r="C75" t="str">
            <v>QUINTEN</v>
          </cell>
          <cell r="D75" t="str">
            <v>M</v>
          </cell>
          <cell r="E75">
            <v>40535</v>
          </cell>
          <cell r="F75">
            <v>2010</v>
          </cell>
          <cell r="G75" t="str">
            <v>4 kyu</v>
          </cell>
          <cell r="H75">
            <v>27</v>
          </cell>
          <cell r="I75">
            <v>27.6</v>
          </cell>
          <cell r="J75" t="str">
            <v>Judoschool Yoshi-Kan_Hofstade</v>
          </cell>
          <cell r="K75" t="str">
            <v>Kadetten U15</v>
          </cell>
          <cell r="L75" t="str">
            <v>14:00-14:30</v>
          </cell>
          <cell r="M75">
            <v>20</v>
          </cell>
        </row>
        <row r="76">
          <cell r="A76">
            <v>79</v>
          </cell>
          <cell r="B76" t="str">
            <v>CASSIERS</v>
          </cell>
          <cell r="C76" t="str">
            <v>LYNN</v>
          </cell>
          <cell r="D76" t="str">
            <v>V</v>
          </cell>
          <cell r="E76">
            <v>39998</v>
          </cell>
          <cell r="F76">
            <v>2009</v>
          </cell>
          <cell r="G76" t="str">
            <v>4 kyu</v>
          </cell>
          <cell r="H76">
            <v>35</v>
          </cell>
          <cell r="I76">
            <v>34.799999999999997</v>
          </cell>
          <cell r="J76" t="str">
            <v>Judoschool Yoshi-Kan_Hofstade</v>
          </cell>
          <cell r="K76" t="str">
            <v>Kadetten U15</v>
          </cell>
          <cell r="L76" t="str">
            <v>14:00-14:30</v>
          </cell>
          <cell r="M76">
            <v>25</v>
          </cell>
        </row>
        <row r="77">
          <cell r="A77">
            <v>80</v>
          </cell>
          <cell r="B77" t="str">
            <v>CEULEMANS</v>
          </cell>
          <cell r="C77" t="str">
            <v>AXELLE</v>
          </cell>
          <cell r="D77" t="str">
            <v>V</v>
          </cell>
          <cell r="E77">
            <v>41335</v>
          </cell>
          <cell r="F77">
            <v>2013</v>
          </cell>
          <cell r="G77" t="str">
            <v>5 kyu</v>
          </cell>
          <cell r="H77">
            <v>27</v>
          </cell>
          <cell r="I77">
            <v>27.1</v>
          </cell>
          <cell r="J77" t="str">
            <v>Judoschool Yoshi-Kan_Heist</v>
          </cell>
          <cell r="K77" t="str">
            <v>Pupillen U11</v>
          </cell>
          <cell r="L77" t="str">
            <v>11:30-12:00</v>
          </cell>
          <cell r="M77">
            <v>15</v>
          </cell>
        </row>
        <row r="78">
          <cell r="A78">
            <v>81</v>
          </cell>
          <cell r="B78" t="str">
            <v>CEULEMANS</v>
          </cell>
          <cell r="C78" t="str">
            <v xml:space="preserve"> STEPHEN</v>
          </cell>
          <cell r="D78" t="str">
            <v>M</v>
          </cell>
          <cell r="E78">
            <v>40571</v>
          </cell>
          <cell r="F78">
            <v>2011</v>
          </cell>
          <cell r="G78" t="str">
            <v>4 kyu</v>
          </cell>
          <cell r="H78">
            <v>32</v>
          </cell>
          <cell r="I78">
            <v>32.9</v>
          </cell>
          <cell r="J78" t="str">
            <v>Judoschool Yoshi-Kan_Heist</v>
          </cell>
          <cell r="K78" t="str">
            <v>Miniemen U13</v>
          </cell>
          <cell r="L78" t="str">
            <v>13:00-13:30</v>
          </cell>
          <cell r="M78">
            <v>23</v>
          </cell>
        </row>
        <row r="79">
          <cell r="A79">
            <v>82</v>
          </cell>
          <cell r="B79" t="str">
            <v>DRIESMANS</v>
          </cell>
          <cell r="C79" t="str">
            <v>SIEBE</v>
          </cell>
          <cell r="D79" t="str">
            <v>M</v>
          </cell>
          <cell r="E79">
            <v>39806</v>
          </cell>
          <cell r="F79">
            <v>2008</v>
          </cell>
          <cell r="G79" t="str">
            <v>4 kyu</v>
          </cell>
          <cell r="H79">
            <v>43</v>
          </cell>
          <cell r="I79">
            <v>42.5</v>
          </cell>
          <cell r="J79" t="str">
            <v>Judoschool Yoshi-Kan_Haacht</v>
          </cell>
          <cell r="K79" t="str">
            <v>Beloften U18</v>
          </cell>
          <cell r="L79" t="str">
            <v>14:00-14:30</v>
          </cell>
          <cell r="M79">
            <v>30</v>
          </cell>
        </row>
        <row r="80">
          <cell r="A80">
            <v>83</v>
          </cell>
          <cell r="B80" t="str">
            <v>HEYLEN</v>
          </cell>
          <cell r="C80" t="str">
            <v>LARS</v>
          </cell>
          <cell r="D80" t="str">
            <v>M</v>
          </cell>
          <cell r="E80">
            <v>77150</v>
          </cell>
          <cell r="F80">
            <v>2111</v>
          </cell>
          <cell r="G80" t="str">
            <v>6 kyu</v>
          </cell>
          <cell r="H80">
            <v>33</v>
          </cell>
          <cell r="I80">
            <v>32.700000000000003</v>
          </cell>
          <cell r="J80" t="str">
            <v>Judoschool Yoshi-Kan_Heist</v>
          </cell>
          <cell r="K80" t="e">
            <v>#N/A</v>
          </cell>
          <cell r="L80" t="e">
            <v>#N/A</v>
          </cell>
          <cell r="M80">
            <v>12</v>
          </cell>
        </row>
        <row r="81">
          <cell r="A81">
            <v>84</v>
          </cell>
          <cell r="B81" t="str">
            <v>HEYLEN</v>
          </cell>
          <cell r="C81" t="str">
            <v>MATS</v>
          </cell>
          <cell r="D81" t="str">
            <v>M</v>
          </cell>
          <cell r="E81">
            <v>77962</v>
          </cell>
          <cell r="F81">
            <v>2113</v>
          </cell>
          <cell r="G81" t="str">
            <v>6 kyu</v>
          </cell>
          <cell r="H81">
            <v>28</v>
          </cell>
          <cell r="I81">
            <v>28.3</v>
          </cell>
          <cell r="J81" t="str">
            <v>Judoschool Yoshi-Kan_Heist</v>
          </cell>
          <cell r="K81" t="str">
            <v>Pré-Tornooi 2</v>
          </cell>
          <cell r="L81" t="str">
            <v>08:45-09:15</v>
          </cell>
          <cell r="M81">
            <v>6</v>
          </cell>
        </row>
        <row r="82">
          <cell r="A82">
            <v>85</v>
          </cell>
          <cell r="B82" t="str">
            <v xml:space="preserve">VAN GESTEL </v>
          </cell>
          <cell r="C82" t="str">
            <v>BENT</v>
          </cell>
          <cell r="D82" t="str">
            <v>M</v>
          </cell>
          <cell r="E82">
            <v>78394</v>
          </cell>
          <cell r="F82">
            <v>2114</v>
          </cell>
          <cell r="G82" t="str">
            <v>6 kyu</v>
          </cell>
          <cell r="H82">
            <v>23</v>
          </cell>
          <cell r="I82">
            <v>22.5</v>
          </cell>
          <cell r="J82" t="str">
            <v>Judoschool Yoshi-Kan_Hofstade</v>
          </cell>
          <cell r="K82" t="str">
            <v>Pré-Tornooi 2</v>
          </cell>
          <cell r="L82" t="str">
            <v>08:45-09:15</v>
          </cell>
          <cell r="M82">
            <v>5</v>
          </cell>
        </row>
        <row r="83">
          <cell r="A83">
            <v>86</v>
          </cell>
          <cell r="B83" t="str">
            <v>DEMEYER</v>
          </cell>
          <cell r="C83" t="str">
            <v>DYAZ</v>
          </cell>
          <cell r="D83" t="str">
            <v>M</v>
          </cell>
          <cell r="E83">
            <v>40640</v>
          </cell>
          <cell r="F83">
            <v>2011</v>
          </cell>
          <cell r="G83" t="str">
            <v>4 kyu</v>
          </cell>
          <cell r="H83">
            <v>24</v>
          </cell>
          <cell r="I83">
            <v>24.8</v>
          </cell>
          <cell r="J83" t="str">
            <v>Judoschool Yoshi-Kan_Hofstade</v>
          </cell>
          <cell r="K83" t="str">
            <v>Miniemen U13</v>
          </cell>
          <cell r="L83" t="str">
            <v>13:00-13:30</v>
          </cell>
          <cell r="M83">
            <v>19</v>
          </cell>
        </row>
        <row r="84">
          <cell r="A84">
            <v>87</v>
          </cell>
          <cell r="B84" t="str">
            <v>LAMBRECHTS</v>
          </cell>
          <cell r="C84" t="str">
            <v>VINCE</v>
          </cell>
          <cell r="D84" t="str">
            <v>M</v>
          </cell>
          <cell r="E84">
            <v>77404</v>
          </cell>
          <cell r="F84">
            <v>2111</v>
          </cell>
          <cell r="G84" t="str">
            <v>6 kyu</v>
          </cell>
          <cell r="H84">
            <v>24</v>
          </cell>
          <cell r="I84">
            <v>25.7</v>
          </cell>
          <cell r="J84" t="str">
            <v>Judoschool Yoshi-Kan_Herselt</v>
          </cell>
          <cell r="K84" t="e">
            <v>#N/A</v>
          </cell>
          <cell r="L84" t="e">
            <v>#N/A</v>
          </cell>
          <cell r="M84">
            <v>10</v>
          </cell>
        </row>
        <row r="85">
          <cell r="A85">
            <v>88</v>
          </cell>
          <cell r="B85" t="str">
            <v>BELIAEV</v>
          </cell>
          <cell r="C85" t="str">
            <v>ALEXY</v>
          </cell>
          <cell r="D85" t="str">
            <v>M</v>
          </cell>
          <cell r="E85">
            <v>40872</v>
          </cell>
          <cell r="F85">
            <v>2011</v>
          </cell>
          <cell r="G85" t="str">
            <v>4 kyu</v>
          </cell>
          <cell r="H85">
            <v>30</v>
          </cell>
          <cell r="I85">
            <v>31</v>
          </cell>
          <cell r="J85" t="str">
            <v>Judoschool Yoshi-Kan_Heist</v>
          </cell>
          <cell r="K85" t="str">
            <v>Miniemen U13</v>
          </cell>
          <cell r="L85" t="str">
            <v>13:00-13:30</v>
          </cell>
          <cell r="M85">
            <v>22</v>
          </cell>
        </row>
        <row r="86">
          <cell r="A86">
            <v>89</v>
          </cell>
          <cell r="B86" t="str">
            <v>EECKHOUT</v>
          </cell>
          <cell r="C86" t="str">
            <v>WARRE</v>
          </cell>
          <cell r="D86" t="str">
            <v>M</v>
          </cell>
          <cell r="E86">
            <v>39944</v>
          </cell>
          <cell r="F86">
            <v>2009</v>
          </cell>
          <cell r="G86" t="str">
            <v>3 kyu</v>
          </cell>
          <cell r="H86">
            <v>34</v>
          </cell>
          <cell r="I86">
            <v>37.1</v>
          </cell>
          <cell r="J86" t="str">
            <v>Judoschool Yoshi-Kan_Heist</v>
          </cell>
          <cell r="K86" t="str">
            <v>Kadetten U15</v>
          </cell>
          <cell r="L86" t="str">
            <v>14:00-14:30</v>
          </cell>
          <cell r="M86">
            <v>29</v>
          </cell>
        </row>
        <row r="87">
          <cell r="A87">
            <v>90</v>
          </cell>
          <cell r="B87" t="str">
            <v xml:space="preserve">STEPMAN </v>
          </cell>
          <cell r="C87" t="str">
            <v>CASPER</v>
          </cell>
          <cell r="D87" t="str">
            <v>M</v>
          </cell>
          <cell r="E87">
            <v>78017</v>
          </cell>
          <cell r="F87">
            <v>2113</v>
          </cell>
          <cell r="G87" t="str">
            <v>5 kyu</v>
          </cell>
          <cell r="H87">
            <v>18</v>
          </cell>
          <cell r="I87">
            <v>19.8</v>
          </cell>
          <cell r="J87" t="str">
            <v>Judoschool Yoshi-Kan_Hofstade</v>
          </cell>
          <cell r="K87" t="str">
            <v>Pré-Tornooi 2</v>
          </cell>
          <cell r="L87" t="str">
            <v>08:45-09:15</v>
          </cell>
          <cell r="M87">
            <v>3</v>
          </cell>
        </row>
        <row r="88">
          <cell r="A88">
            <v>91</v>
          </cell>
          <cell r="B88" t="str">
            <v>HEYLEN</v>
          </cell>
          <cell r="C88" t="str">
            <v>HANNES</v>
          </cell>
          <cell r="D88" t="str">
            <v>M</v>
          </cell>
          <cell r="E88">
            <v>40712</v>
          </cell>
          <cell r="F88">
            <v>2011</v>
          </cell>
          <cell r="G88" t="str">
            <v>5 kyu</v>
          </cell>
          <cell r="H88">
            <v>24</v>
          </cell>
          <cell r="I88">
            <v>24.5</v>
          </cell>
          <cell r="J88" t="str">
            <v>Judoschool Yoshi-Kan_Heist</v>
          </cell>
          <cell r="K88" t="str">
            <v>Miniemen U13</v>
          </cell>
          <cell r="L88" t="str">
            <v>13:00-13:30</v>
          </cell>
          <cell r="M88">
            <v>19</v>
          </cell>
        </row>
        <row r="89">
          <cell r="A89">
            <v>92</v>
          </cell>
          <cell r="B89" t="str">
            <v>HEYLEN</v>
          </cell>
          <cell r="C89" t="str">
            <v>SEPPE</v>
          </cell>
          <cell r="D89" t="str">
            <v>M</v>
          </cell>
          <cell r="E89">
            <v>41459</v>
          </cell>
          <cell r="F89">
            <v>2013</v>
          </cell>
          <cell r="G89" t="str">
            <v>5 kyu</v>
          </cell>
          <cell r="H89">
            <v>20</v>
          </cell>
          <cell r="I89">
            <v>20.5</v>
          </cell>
          <cell r="J89" t="str">
            <v>Judoschool Yoshi-Kan_Heist</v>
          </cell>
          <cell r="K89" t="str">
            <v>Pupillen U11</v>
          </cell>
          <cell r="L89" t="str">
            <v>11:30-12:00</v>
          </cell>
          <cell r="M89">
            <v>16</v>
          </cell>
        </row>
        <row r="90">
          <cell r="A90">
            <v>93</v>
          </cell>
          <cell r="B90" t="str">
            <v>POTTERS</v>
          </cell>
          <cell r="C90" t="str">
            <v>JENS</v>
          </cell>
          <cell r="D90" t="str">
            <v>M</v>
          </cell>
          <cell r="E90">
            <v>40750</v>
          </cell>
          <cell r="F90">
            <v>2011</v>
          </cell>
          <cell r="G90" t="str">
            <v>5 kyu</v>
          </cell>
          <cell r="H90">
            <v>35</v>
          </cell>
          <cell r="I90">
            <v>35.1</v>
          </cell>
          <cell r="J90" t="str">
            <v>Judoschool Yoshi-Kan_Herselt</v>
          </cell>
          <cell r="K90" t="str">
            <v>Miniemen U13</v>
          </cell>
          <cell r="L90" t="str">
            <v>13:00-13:30</v>
          </cell>
          <cell r="M90">
            <v>23</v>
          </cell>
        </row>
        <row r="91">
          <cell r="A91">
            <v>94</v>
          </cell>
          <cell r="B91" t="str">
            <v>POTTERS</v>
          </cell>
          <cell r="C91" t="str">
            <v>KATRIJN</v>
          </cell>
          <cell r="D91" t="str">
            <v>V</v>
          </cell>
          <cell r="E91">
            <v>40140</v>
          </cell>
          <cell r="F91">
            <v>2009</v>
          </cell>
          <cell r="G91" t="str">
            <v>6 kyu</v>
          </cell>
          <cell r="H91">
            <v>34</v>
          </cell>
          <cell r="I91">
            <v>35.1</v>
          </cell>
          <cell r="J91" t="str">
            <v>Judoschool Yoshi-Kan_Herselt</v>
          </cell>
          <cell r="K91" t="str">
            <v>Kadetten U15</v>
          </cell>
          <cell r="L91" t="str">
            <v>14:00-14:30</v>
          </cell>
          <cell r="M91">
            <v>25</v>
          </cell>
        </row>
        <row r="92">
          <cell r="A92">
            <v>95</v>
          </cell>
          <cell r="B92" t="str">
            <v>POTTERS</v>
          </cell>
          <cell r="C92" t="str">
            <v>MARIJN</v>
          </cell>
          <cell r="D92" t="str">
            <v>V</v>
          </cell>
          <cell r="E92">
            <v>39673</v>
          </cell>
          <cell r="F92">
            <v>2008</v>
          </cell>
          <cell r="G92" t="str">
            <v>5 kyu</v>
          </cell>
          <cell r="H92">
            <v>41.5</v>
          </cell>
          <cell r="I92">
            <v>42.3</v>
          </cell>
          <cell r="J92" t="str">
            <v>Judoschool Yoshi-Kan_Herselt</v>
          </cell>
          <cell r="K92" t="str">
            <v>Beloften U18</v>
          </cell>
          <cell r="L92" t="str">
            <v>14:00-14:30</v>
          </cell>
          <cell r="M92">
            <v>26</v>
          </cell>
        </row>
        <row r="93">
          <cell r="A93">
            <v>96</v>
          </cell>
          <cell r="B93" t="str">
            <v>GANDIA</v>
          </cell>
          <cell r="C93" t="str">
            <v>MAURO</v>
          </cell>
          <cell r="D93" t="str">
            <v>M</v>
          </cell>
          <cell r="E93">
            <v>41285</v>
          </cell>
          <cell r="F93">
            <v>2013</v>
          </cell>
          <cell r="G93" t="str">
            <v>5 kyu</v>
          </cell>
          <cell r="H93">
            <v>24.7</v>
          </cell>
          <cell r="I93">
            <v>24.5</v>
          </cell>
          <cell r="J93" t="str">
            <v>Judoschool Yoshi-Kan_Hofstade</v>
          </cell>
          <cell r="K93" t="str">
            <v>Pupillen U11</v>
          </cell>
          <cell r="L93" t="str">
            <v>11:30-12:00</v>
          </cell>
          <cell r="M93">
            <v>17</v>
          </cell>
        </row>
        <row r="94">
          <cell r="A94">
            <v>97</v>
          </cell>
          <cell r="B94" t="str">
            <v>GANDIA</v>
          </cell>
          <cell r="C94" t="str">
            <v>LIAM</v>
          </cell>
          <cell r="D94" t="str">
            <v>M</v>
          </cell>
          <cell r="E94">
            <v>40386</v>
          </cell>
          <cell r="F94">
            <v>2010</v>
          </cell>
          <cell r="G94" t="str">
            <v>4 kyu</v>
          </cell>
          <cell r="H94">
            <v>28.7</v>
          </cell>
          <cell r="I94">
            <v>29.3</v>
          </cell>
          <cell r="J94" t="str">
            <v>Judoschool Yoshi-Kan_Hofstade</v>
          </cell>
          <cell r="K94" t="str">
            <v>Kadetten U15</v>
          </cell>
          <cell r="L94" t="str">
            <v>14:00-14:30</v>
          </cell>
          <cell r="M94">
            <v>21</v>
          </cell>
        </row>
        <row r="95">
          <cell r="A95">
            <v>98</v>
          </cell>
          <cell r="B95" t="str">
            <v>BAETEN</v>
          </cell>
          <cell r="C95" t="str">
            <v>SEPPE</v>
          </cell>
          <cell r="D95" t="str">
            <v>M</v>
          </cell>
          <cell r="E95">
            <v>40645</v>
          </cell>
          <cell r="F95">
            <v>2011</v>
          </cell>
          <cell r="G95" t="str">
            <v>5 kyu</v>
          </cell>
          <cell r="H95">
            <v>45</v>
          </cell>
          <cell r="I95">
            <v>45.3</v>
          </cell>
          <cell r="J95" t="str">
            <v>Judoschool Yoshi-Kan_Hofstade</v>
          </cell>
          <cell r="K95" t="str">
            <v>Miniemen U13</v>
          </cell>
          <cell r="L95" t="str">
            <v>13:00-13:30</v>
          </cell>
          <cell r="M95">
            <v>24</v>
          </cell>
        </row>
        <row r="96">
          <cell r="A96">
            <v>99</v>
          </cell>
          <cell r="B96" t="str">
            <v>CHAOUI</v>
          </cell>
          <cell r="C96" t="str">
            <v>ADAM</v>
          </cell>
          <cell r="D96" t="str">
            <v>M</v>
          </cell>
          <cell r="E96">
            <v>41346</v>
          </cell>
          <cell r="F96">
            <v>2013</v>
          </cell>
          <cell r="G96" t="str">
            <v>5 kyu</v>
          </cell>
          <cell r="H96">
            <v>30</v>
          </cell>
          <cell r="I96">
            <v>31.5</v>
          </cell>
          <cell r="J96" t="str">
            <v>Judoschool Yoshi-Kan_Hofstade</v>
          </cell>
          <cell r="K96" t="str">
            <v>Pupillen U11</v>
          </cell>
          <cell r="L96" t="str">
            <v>11:30-12:00</v>
          </cell>
          <cell r="M96">
            <v>18</v>
          </cell>
        </row>
        <row r="97">
          <cell r="A97">
            <v>100</v>
          </cell>
          <cell r="B97" t="str">
            <v>CHAOUI</v>
          </cell>
          <cell r="C97" t="str">
            <v>RAYAN</v>
          </cell>
          <cell r="D97" t="str">
            <v>M</v>
          </cell>
          <cell r="E97">
            <v>40035</v>
          </cell>
          <cell r="F97">
            <v>2009</v>
          </cell>
          <cell r="G97" t="str">
            <v>4 kyu</v>
          </cell>
          <cell r="H97">
            <v>43</v>
          </cell>
          <cell r="I97">
            <v>49.1</v>
          </cell>
          <cell r="J97" t="str">
            <v>Judoschool Yoshi-Kan_Hofstade</v>
          </cell>
          <cell r="K97" t="str">
            <v>Kadetten U15</v>
          </cell>
          <cell r="L97" t="str">
            <v>14:00-14:30</v>
          </cell>
          <cell r="M97">
            <v>31</v>
          </cell>
        </row>
        <row r="98">
          <cell r="A98">
            <v>101</v>
          </cell>
          <cell r="B98" t="str">
            <v>VAN DE VELDE</v>
          </cell>
          <cell r="C98" t="str">
            <v>MICHIEL</v>
          </cell>
          <cell r="D98" t="str">
            <v>M</v>
          </cell>
          <cell r="E98">
            <v>41442</v>
          </cell>
          <cell r="F98">
            <v>2013</v>
          </cell>
          <cell r="G98" t="str">
            <v>5 kyu</v>
          </cell>
          <cell r="H98">
            <v>17</v>
          </cell>
          <cell r="I98">
            <v>16.7</v>
          </cell>
          <cell r="J98" t="str">
            <v>Judoschool Yoshi-Kan_Herselt</v>
          </cell>
          <cell r="K98" t="str">
            <v>Pupillen U11</v>
          </cell>
          <cell r="L98" t="str">
            <v>11:30-12:00</v>
          </cell>
          <cell r="M98">
            <v>16</v>
          </cell>
        </row>
        <row r="99">
          <cell r="A99">
            <v>102</v>
          </cell>
          <cell r="B99" t="str">
            <v>VAN DE VELDE</v>
          </cell>
          <cell r="C99" t="str">
            <v>KOBE</v>
          </cell>
          <cell r="D99" t="str">
            <v>M</v>
          </cell>
          <cell r="E99">
            <v>40397</v>
          </cell>
          <cell r="F99">
            <v>2010</v>
          </cell>
          <cell r="G99" t="str">
            <v>5 kyu</v>
          </cell>
          <cell r="H99">
            <v>24</v>
          </cell>
          <cell r="I99">
            <v>24.6</v>
          </cell>
          <cell r="J99" t="str">
            <v>Judoschool Yoshi-Kan_Herselt</v>
          </cell>
          <cell r="K99" t="str">
            <v>Kadetten U15</v>
          </cell>
          <cell r="L99" t="str">
            <v>14:00-14:30</v>
          </cell>
          <cell r="M99">
            <v>19</v>
          </cell>
        </row>
        <row r="100">
          <cell r="A100">
            <v>104</v>
          </cell>
          <cell r="B100" t="str">
            <v>DE BAEREMAEKER</v>
          </cell>
          <cell r="C100" t="str">
            <v>SENNE</v>
          </cell>
          <cell r="D100" t="str">
            <v>M</v>
          </cell>
          <cell r="E100">
            <v>40985</v>
          </cell>
          <cell r="F100">
            <v>2012</v>
          </cell>
          <cell r="G100" t="str">
            <v>5 kyu</v>
          </cell>
          <cell r="H100">
            <v>25</v>
          </cell>
          <cell r="I100">
            <v>23.3</v>
          </cell>
          <cell r="J100" t="str">
            <v>Judoschool Yoshi-Kan_Herselt</v>
          </cell>
          <cell r="K100" t="str">
            <v>Miniemen U13</v>
          </cell>
          <cell r="L100" t="str">
            <v>13:00-13:30</v>
          </cell>
          <cell r="M100">
            <v>17</v>
          </cell>
        </row>
        <row r="101">
          <cell r="A101">
            <v>105</v>
          </cell>
          <cell r="B101" t="str">
            <v>DE BAERDEMAEKER</v>
          </cell>
          <cell r="C101" t="str">
            <v>TOBIN</v>
          </cell>
          <cell r="D101" t="str">
            <v>M</v>
          </cell>
          <cell r="E101">
            <v>41696</v>
          </cell>
          <cell r="F101">
            <v>2014</v>
          </cell>
          <cell r="G101" t="str">
            <v>5 kyu</v>
          </cell>
          <cell r="H101">
            <v>20</v>
          </cell>
          <cell r="I101">
            <v>19.600000000000001</v>
          </cell>
          <cell r="J101" t="str">
            <v>Judoschool Yoshi-Kan_Herselt</v>
          </cell>
          <cell r="K101" t="str">
            <v>Pupillen U11</v>
          </cell>
          <cell r="L101" t="str">
            <v>11:30-12:00</v>
          </cell>
          <cell r="M101">
            <v>16</v>
          </cell>
        </row>
        <row r="102">
          <cell r="A102">
            <v>106</v>
          </cell>
          <cell r="B102" t="str">
            <v xml:space="preserve">DE BACKER </v>
          </cell>
          <cell r="C102" t="str">
            <v>STAN</v>
          </cell>
          <cell r="D102" t="str">
            <v>M</v>
          </cell>
          <cell r="E102">
            <v>78017</v>
          </cell>
          <cell r="F102">
            <v>2113</v>
          </cell>
          <cell r="G102" t="str">
            <v>5 kyu</v>
          </cell>
          <cell r="H102">
            <v>23</v>
          </cell>
          <cell r="I102">
            <v>23.7</v>
          </cell>
          <cell r="J102" t="str">
            <v>Judoschool Yoshi-Kan_Haacht</v>
          </cell>
          <cell r="K102" t="str">
            <v>Pré-Tornooi 2</v>
          </cell>
          <cell r="L102" t="str">
            <v>08:45-09:15</v>
          </cell>
          <cell r="M102">
            <v>5</v>
          </cell>
        </row>
        <row r="103">
          <cell r="A103">
            <v>107</v>
          </cell>
          <cell r="B103" t="str">
            <v>VERBRUGGEN</v>
          </cell>
          <cell r="C103" t="str">
            <v>MATHIS</v>
          </cell>
          <cell r="D103" t="str">
            <v>M</v>
          </cell>
          <cell r="E103">
            <v>39982</v>
          </cell>
          <cell r="F103">
            <v>2009</v>
          </cell>
          <cell r="G103" t="str">
            <v>4 kyu</v>
          </cell>
          <cell r="H103">
            <v>36</v>
          </cell>
          <cell r="I103">
            <v>36.5</v>
          </cell>
          <cell r="J103" t="str">
            <v>Judoschool Yoshi-Kan_Haacht</v>
          </cell>
          <cell r="K103" t="str">
            <v>Kadetten U15</v>
          </cell>
          <cell r="L103" t="str">
            <v>14:00-14:30</v>
          </cell>
          <cell r="M103">
            <v>29</v>
          </cell>
        </row>
        <row r="104">
          <cell r="A104">
            <v>108</v>
          </cell>
          <cell r="B104" t="str">
            <v>CHAN</v>
          </cell>
          <cell r="C104" t="str">
            <v>Henry</v>
          </cell>
          <cell r="D104" t="str">
            <v>M</v>
          </cell>
          <cell r="E104">
            <v>38982</v>
          </cell>
          <cell r="F104">
            <v>2006</v>
          </cell>
          <cell r="G104" t="str">
            <v>3 kyu</v>
          </cell>
          <cell r="H104">
            <v>65</v>
          </cell>
          <cell r="I104">
            <v>63</v>
          </cell>
          <cell r="J104" t="str">
            <v>Antwerpse Judoschool Yawarakai</v>
          </cell>
          <cell r="K104" t="str">
            <v>Beloften U18</v>
          </cell>
          <cell r="L104" t="str">
            <v>14:00-14:30</v>
          </cell>
          <cell r="M104">
            <v>35</v>
          </cell>
        </row>
        <row r="105">
          <cell r="A105">
            <v>109</v>
          </cell>
          <cell r="B105" t="str">
            <v>LAKHDIM</v>
          </cell>
          <cell r="C105" t="str">
            <v>Deyae</v>
          </cell>
          <cell r="D105" t="str">
            <v>M</v>
          </cell>
          <cell r="E105">
            <v>38548</v>
          </cell>
          <cell r="F105">
            <v>2005</v>
          </cell>
          <cell r="G105" t="str">
            <v>5 kyu</v>
          </cell>
          <cell r="H105">
            <v>78</v>
          </cell>
          <cell r="I105">
            <v>80.5</v>
          </cell>
          <cell r="J105" t="str">
            <v>Antwerpse Judoschool Yawarakai</v>
          </cell>
          <cell r="K105" t="str">
            <v>Juniors U21</v>
          </cell>
          <cell r="L105" t="str">
            <v>14:30-14:45</v>
          </cell>
          <cell r="M105">
            <v>36</v>
          </cell>
        </row>
        <row r="106">
          <cell r="A106">
            <v>110</v>
          </cell>
          <cell r="B106" t="str">
            <v>BOUZLMAD</v>
          </cell>
          <cell r="C106" t="str">
            <v>Younness</v>
          </cell>
          <cell r="D106" t="str">
            <v>M</v>
          </cell>
          <cell r="E106">
            <v>77232</v>
          </cell>
          <cell r="F106">
            <v>2111</v>
          </cell>
          <cell r="G106" t="str">
            <v>6 kyu</v>
          </cell>
          <cell r="H106">
            <v>23</v>
          </cell>
          <cell r="I106">
            <v>23.4</v>
          </cell>
          <cell r="J106" t="str">
            <v>Antwerpse Judoschool Yawarakai</v>
          </cell>
          <cell r="K106" t="e">
            <v>#N/A</v>
          </cell>
          <cell r="L106" t="e">
            <v>#N/A</v>
          </cell>
          <cell r="M106">
            <v>10</v>
          </cell>
        </row>
        <row r="107">
          <cell r="A107">
            <v>111</v>
          </cell>
          <cell r="B107" t="str">
            <v>LUYTEN</v>
          </cell>
          <cell r="C107" t="str">
            <v>Lukas</v>
          </cell>
          <cell r="D107" t="str">
            <v>M</v>
          </cell>
          <cell r="E107">
            <v>39960</v>
          </cell>
          <cell r="F107">
            <v>2009</v>
          </cell>
          <cell r="G107" t="str">
            <v>4 kyu</v>
          </cell>
          <cell r="H107">
            <v>29</v>
          </cell>
          <cell r="I107">
            <v>30.9</v>
          </cell>
          <cell r="J107" t="str">
            <v>Antwerpse Judoschool Yawarakai</v>
          </cell>
          <cell r="K107" t="str">
            <v>Kadetten U15</v>
          </cell>
          <cell r="L107" t="str">
            <v>14:00-14:30</v>
          </cell>
          <cell r="M107">
            <v>27</v>
          </cell>
        </row>
        <row r="108">
          <cell r="A108">
            <v>112</v>
          </cell>
          <cell r="B108" t="str">
            <v>ABULAITI</v>
          </cell>
          <cell r="C108" t="str">
            <v>Dilyar</v>
          </cell>
          <cell r="D108" t="str">
            <v>M</v>
          </cell>
          <cell r="E108">
            <v>39756</v>
          </cell>
          <cell r="F108">
            <v>2008</v>
          </cell>
          <cell r="G108" t="str">
            <v>6 kyu</v>
          </cell>
          <cell r="H108">
            <v>33</v>
          </cell>
          <cell r="I108">
            <v>33.299999999999997</v>
          </cell>
          <cell r="J108" t="str">
            <v>Antwerpse Judoschool Yawarakai</v>
          </cell>
          <cell r="K108" t="str">
            <v>Beloften U18</v>
          </cell>
          <cell r="L108" t="str">
            <v>14:00-14:30</v>
          </cell>
          <cell r="M108">
            <v>28</v>
          </cell>
        </row>
        <row r="109">
          <cell r="A109">
            <v>113</v>
          </cell>
          <cell r="B109" t="str">
            <v>YPERMAN</v>
          </cell>
          <cell r="C109" t="str">
            <v>Ibo</v>
          </cell>
          <cell r="D109" t="str">
            <v>M</v>
          </cell>
          <cell r="E109">
            <v>39487</v>
          </cell>
          <cell r="F109">
            <v>2008</v>
          </cell>
          <cell r="G109" t="str">
            <v>6 kyu</v>
          </cell>
          <cell r="H109">
            <v>40.5</v>
          </cell>
          <cell r="I109">
            <v>40.799999999999997</v>
          </cell>
          <cell r="J109" t="str">
            <v>Antwerpse Judoschool Yawarakai</v>
          </cell>
          <cell r="K109" t="str">
            <v>Beloften U18</v>
          </cell>
          <cell r="L109" t="str">
            <v>14:00-14:30</v>
          </cell>
          <cell r="M109">
            <v>29</v>
          </cell>
        </row>
        <row r="110">
          <cell r="A110">
            <v>114</v>
          </cell>
          <cell r="B110" t="str">
            <v>YPERMAN</v>
          </cell>
          <cell r="C110" t="str">
            <v>Mats</v>
          </cell>
          <cell r="D110" t="str">
            <v>M</v>
          </cell>
          <cell r="E110">
            <v>77120</v>
          </cell>
          <cell r="F110">
            <v>2111</v>
          </cell>
          <cell r="G110" t="str">
            <v>6 kyu</v>
          </cell>
          <cell r="H110">
            <v>24.5</v>
          </cell>
          <cell r="I110">
            <v>24.5</v>
          </cell>
          <cell r="J110" t="str">
            <v>Antwerpse Judoschool Yawarakai</v>
          </cell>
          <cell r="K110" t="e">
            <v>#N/A</v>
          </cell>
          <cell r="L110" t="e">
            <v>#N/A</v>
          </cell>
          <cell r="M110">
            <v>10</v>
          </cell>
        </row>
        <row r="111">
          <cell r="A111">
            <v>115</v>
          </cell>
          <cell r="B111" t="str">
            <v>DIALLO</v>
          </cell>
          <cell r="C111" t="str">
            <v>Mohamadou</v>
          </cell>
          <cell r="D111" t="str">
            <v>M</v>
          </cell>
          <cell r="E111">
            <v>39930</v>
          </cell>
          <cell r="F111">
            <v>2009</v>
          </cell>
          <cell r="G111" t="str">
            <v>4 kyu</v>
          </cell>
          <cell r="H111">
            <v>40</v>
          </cell>
          <cell r="I111">
            <v>37.9</v>
          </cell>
          <cell r="J111" t="str">
            <v>Antwerpse Judoschool Yawarakai</v>
          </cell>
          <cell r="K111" t="str">
            <v>Kadetten U15</v>
          </cell>
          <cell r="L111" t="str">
            <v>14:00-14:30</v>
          </cell>
          <cell r="M111">
            <v>29</v>
          </cell>
        </row>
        <row r="112">
          <cell r="A112">
            <v>116</v>
          </cell>
          <cell r="B112" t="str">
            <v>DIALLO</v>
          </cell>
          <cell r="C112" t="str">
            <v>Samba</v>
          </cell>
          <cell r="D112" t="str">
            <v>M</v>
          </cell>
          <cell r="E112">
            <v>40747</v>
          </cell>
          <cell r="F112">
            <v>2011</v>
          </cell>
          <cell r="G112" t="str">
            <v>5 kyu</v>
          </cell>
          <cell r="H112">
            <v>25</v>
          </cell>
          <cell r="I112">
            <v>23.9</v>
          </cell>
          <cell r="J112" t="str">
            <v>Antwerpse Judoschool Yawarakai</v>
          </cell>
          <cell r="K112" t="str">
            <v>Miniemen U13</v>
          </cell>
          <cell r="L112" t="str">
            <v>13:00-13:30</v>
          </cell>
          <cell r="M112">
            <v>19</v>
          </cell>
        </row>
        <row r="113">
          <cell r="A113">
            <v>118</v>
          </cell>
          <cell r="B113" t="str">
            <v>GANISHEV</v>
          </cell>
          <cell r="C113" t="str">
            <v>Rashid</v>
          </cell>
          <cell r="D113" t="str">
            <v>M</v>
          </cell>
          <cell r="E113">
            <v>40251</v>
          </cell>
          <cell r="F113">
            <v>2010</v>
          </cell>
          <cell r="G113" t="str">
            <v>4 kyu</v>
          </cell>
          <cell r="H113">
            <v>31</v>
          </cell>
          <cell r="I113">
            <v>31.6</v>
          </cell>
          <cell r="J113" t="str">
            <v>Centrum Wuustwezel</v>
          </cell>
          <cell r="K113" t="str">
            <v>Kadetten U15</v>
          </cell>
          <cell r="L113" t="str">
            <v>14:00-14:30</v>
          </cell>
          <cell r="M113">
            <v>23</v>
          </cell>
        </row>
        <row r="114">
          <cell r="A114">
            <v>119</v>
          </cell>
          <cell r="B114" t="str">
            <v>GANISHEV</v>
          </cell>
          <cell r="C114" t="str">
            <v>Basir</v>
          </cell>
          <cell r="D114" t="str">
            <v>M</v>
          </cell>
          <cell r="E114">
            <v>39760</v>
          </cell>
          <cell r="F114">
            <v>2008</v>
          </cell>
          <cell r="G114" t="str">
            <v>3 kyu</v>
          </cell>
          <cell r="H114">
            <v>44</v>
          </cell>
          <cell r="I114">
            <v>44</v>
          </cell>
          <cell r="J114" t="str">
            <v>Centrum Wuustwezel</v>
          </cell>
          <cell r="K114" t="str">
            <v>Beloften U18</v>
          </cell>
          <cell r="L114" t="str">
            <v>14:00-14:30</v>
          </cell>
          <cell r="M114">
            <v>30</v>
          </cell>
        </row>
        <row r="115">
          <cell r="A115">
            <v>120</v>
          </cell>
          <cell r="B115" t="str">
            <v>Pecherskyy</v>
          </cell>
          <cell r="C115" t="str">
            <v>David</v>
          </cell>
          <cell r="D115" t="str">
            <v>M</v>
          </cell>
          <cell r="E115">
            <v>40093</v>
          </cell>
          <cell r="F115">
            <v>2009</v>
          </cell>
          <cell r="G115" t="str">
            <v>6 kyu</v>
          </cell>
          <cell r="H115">
            <v>32.5</v>
          </cell>
          <cell r="I115">
            <v>31.8</v>
          </cell>
          <cell r="J115" t="str">
            <v>Judoclub Yomigaeru Hoegaarden</v>
          </cell>
          <cell r="K115" t="str">
            <v>Kadetten U15</v>
          </cell>
          <cell r="L115" t="str">
            <v>14:00-14:30</v>
          </cell>
          <cell r="M115">
            <v>27</v>
          </cell>
        </row>
        <row r="116">
          <cell r="A116">
            <v>121</v>
          </cell>
          <cell r="B116" t="str">
            <v>Mbah</v>
          </cell>
          <cell r="C116" t="str">
            <v>Brayan</v>
          </cell>
          <cell r="D116" t="str">
            <v>M</v>
          </cell>
          <cell r="E116">
            <v>37628</v>
          </cell>
          <cell r="F116">
            <v>2003</v>
          </cell>
          <cell r="G116" t="str">
            <v>2 kyu</v>
          </cell>
          <cell r="H116">
            <v>74</v>
          </cell>
          <cell r="I116">
            <v>75.400000000000006</v>
          </cell>
          <cell r="J116" t="str">
            <v>Judoclub Yomigaeru Hoegaarden</v>
          </cell>
          <cell r="K116" t="str">
            <v>Juniors U21</v>
          </cell>
          <cell r="L116" t="str">
            <v>14:30-14:45</v>
          </cell>
          <cell r="M116">
            <v>36</v>
          </cell>
        </row>
        <row r="117">
          <cell r="A117">
            <v>122</v>
          </cell>
          <cell r="B117" t="str">
            <v>Vierendeels</v>
          </cell>
          <cell r="C117" t="str">
            <v>Samuël</v>
          </cell>
          <cell r="D117" t="str">
            <v>M</v>
          </cell>
          <cell r="E117">
            <v>40566</v>
          </cell>
          <cell r="F117">
            <v>2011</v>
          </cell>
          <cell r="G117" t="str">
            <v>5 kyu</v>
          </cell>
          <cell r="H117">
            <v>31</v>
          </cell>
          <cell r="I117">
            <v>31.1</v>
          </cell>
          <cell r="J117" t="str">
            <v>Judoclub Yomigaeru Hoegaarden</v>
          </cell>
          <cell r="K117" t="str">
            <v>Miniemen U13</v>
          </cell>
          <cell r="L117" t="str">
            <v>13:00-13:30</v>
          </cell>
          <cell r="M117">
            <v>22</v>
          </cell>
        </row>
        <row r="118">
          <cell r="A118">
            <v>123</v>
          </cell>
          <cell r="B118" t="str">
            <v>Vierendeels</v>
          </cell>
          <cell r="C118" t="str">
            <v>Cyrielle</v>
          </cell>
          <cell r="D118" t="str">
            <v>V</v>
          </cell>
          <cell r="E118">
            <v>39693</v>
          </cell>
          <cell r="F118">
            <v>2008</v>
          </cell>
          <cell r="G118" t="str">
            <v>4 kyu</v>
          </cell>
          <cell r="H118">
            <v>37</v>
          </cell>
          <cell r="I118">
            <v>35.9</v>
          </cell>
          <cell r="J118" t="str">
            <v>Judoclub Yomigaeru Hoegaarden</v>
          </cell>
          <cell r="K118" t="str">
            <v>Beloften U18</v>
          </cell>
          <cell r="L118" t="str">
            <v>14:00-14:30</v>
          </cell>
          <cell r="M118">
            <v>25</v>
          </cell>
        </row>
        <row r="119">
          <cell r="A119">
            <v>124</v>
          </cell>
          <cell r="B119" t="str">
            <v>Claes</v>
          </cell>
          <cell r="C119" t="str">
            <v>Louis</v>
          </cell>
          <cell r="D119" t="str">
            <v>M</v>
          </cell>
          <cell r="E119">
            <v>40108</v>
          </cell>
          <cell r="F119">
            <v>2009</v>
          </cell>
          <cell r="G119" t="str">
            <v>6 kyu</v>
          </cell>
          <cell r="H119">
            <v>54</v>
          </cell>
          <cell r="I119">
            <v>55.6</v>
          </cell>
          <cell r="J119" t="str">
            <v>Judo Edegem</v>
          </cell>
          <cell r="K119" t="str">
            <v>Kadetten U15</v>
          </cell>
          <cell r="L119" t="str">
            <v>14:00-14:30</v>
          </cell>
          <cell r="M119">
            <v>31</v>
          </cell>
        </row>
        <row r="120">
          <cell r="A120">
            <v>125</v>
          </cell>
          <cell r="B120" t="str">
            <v>Van Roye</v>
          </cell>
          <cell r="C120" t="str">
            <v>Nathän</v>
          </cell>
          <cell r="D120" t="str">
            <v>M</v>
          </cell>
          <cell r="E120">
            <v>40296</v>
          </cell>
          <cell r="F120">
            <v>2010</v>
          </cell>
          <cell r="G120" t="str">
            <v>5 kyu</v>
          </cell>
          <cell r="H120">
            <v>29</v>
          </cell>
          <cell r="I120">
            <v>29.2</v>
          </cell>
          <cell r="J120" t="str">
            <v>Judo Edegem</v>
          </cell>
          <cell r="K120" t="str">
            <v>Kadetten U15</v>
          </cell>
          <cell r="L120" t="str">
            <v>14:00-14:30</v>
          </cell>
          <cell r="M120">
            <v>21</v>
          </cell>
        </row>
        <row r="121">
          <cell r="A121">
            <v>126</v>
          </cell>
          <cell r="B121" t="str">
            <v>Van Roye</v>
          </cell>
          <cell r="C121" t="str">
            <v>Victor</v>
          </cell>
          <cell r="D121" t="str">
            <v>M</v>
          </cell>
          <cell r="E121">
            <v>40994</v>
          </cell>
          <cell r="F121">
            <v>2012</v>
          </cell>
          <cell r="G121" t="str">
            <v>6 kyu</v>
          </cell>
          <cell r="H121">
            <v>21</v>
          </cell>
          <cell r="I121">
            <v>21.8</v>
          </cell>
          <cell r="J121" t="str">
            <v>Judo Edegem</v>
          </cell>
          <cell r="K121" t="str">
            <v>Miniemen U13</v>
          </cell>
          <cell r="L121" t="str">
            <v>13:00-13:30</v>
          </cell>
          <cell r="M121">
            <v>16</v>
          </cell>
        </row>
        <row r="122">
          <cell r="A122">
            <v>127</v>
          </cell>
          <cell r="B122" t="str">
            <v>Kachikayev</v>
          </cell>
          <cell r="C122" t="str">
            <v>Alihan</v>
          </cell>
          <cell r="D122" t="str">
            <v>M</v>
          </cell>
          <cell r="E122">
            <v>38353</v>
          </cell>
          <cell r="F122">
            <v>2005</v>
          </cell>
          <cell r="G122" t="str">
            <v>1 kyu</v>
          </cell>
          <cell r="H122">
            <v>53</v>
          </cell>
          <cell r="I122">
            <v>55.4</v>
          </cell>
          <cell r="J122" t="str">
            <v>Judo Yes Bilzen</v>
          </cell>
          <cell r="K122" t="str">
            <v>Juniors U21</v>
          </cell>
          <cell r="L122" t="str">
            <v>14:30-14:45</v>
          </cell>
          <cell r="M122">
            <v>33</v>
          </cell>
        </row>
        <row r="123">
          <cell r="A123">
            <v>128</v>
          </cell>
          <cell r="B123" t="str">
            <v>Kachikayev</v>
          </cell>
          <cell r="C123" t="str">
            <v>Amir</v>
          </cell>
          <cell r="D123" t="str">
            <v>M</v>
          </cell>
          <cell r="E123">
            <v>39448</v>
          </cell>
          <cell r="F123">
            <v>2008</v>
          </cell>
          <cell r="G123" t="str">
            <v>2 kyu</v>
          </cell>
          <cell r="H123">
            <v>54</v>
          </cell>
          <cell r="I123">
            <v>54.7</v>
          </cell>
          <cell r="J123" t="str">
            <v>Judo Yes Bilzen</v>
          </cell>
          <cell r="K123" t="str">
            <v>Beloften U18</v>
          </cell>
          <cell r="L123" t="str">
            <v>14:00-14:30</v>
          </cell>
          <cell r="M123">
            <v>31</v>
          </cell>
        </row>
        <row r="124">
          <cell r="A124">
            <v>129</v>
          </cell>
          <cell r="B124" t="str">
            <v>Kachikayev</v>
          </cell>
          <cell r="C124" t="str">
            <v>Akram</v>
          </cell>
          <cell r="D124" t="str">
            <v>M</v>
          </cell>
          <cell r="E124">
            <v>40179</v>
          </cell>
          <cell r="F124">
            <v>2010</v>
          </cell>
          <cell r="G124" t="str">
            <v>4 kyu</v>
          </cell>
          <cell r="H124">
            <v>28</v>
          </cell>
          <cell r="I124">
            <v>30</v>
          </cell>
          <cell r="J124" t="str">
            <v>Judo Yes Bilzen</v>
          </cell>
          <cell r="K124" t="str">
            <v>Kadetten U15</v>
          </cell>
          <cell r="L124" t="str">
            <v>14:00-14:30</v>
          </cell>
          <cell r="M124">
            <v>22</v>
          </cell>
        </row>
        <row r="125">
          <cell r="A125">
            <v>130</v>
          </cell>
          <cell r="B125" t="str">
            <v>Somers</v>
          </cell>
          <cell r="C125" t="str">
            <v>Roeland</v>
          </cell>
          <cell r="D125" t="str">
            <v>M</v>
          </cell>
          <cell r="E125">
            <v>37987</v>
          </cell>
          <cell r="F125">
            <v>2004</v>
          </cell>
          <cell r="G125" t="str">
            <v>1 kyu</v>
          </cell>
          <cell r="H125">
            <v>54</v>
          </cell>
          <cell r="I125">
            <v>55</v>
          </cell>
          <cell r="J125" t="str">
            <v>Judo Yes Bilzen</v>
          </cell>
          <cell r="K125" t="str">
            <v>Juniors U21</v>
          </cell>
          <cell r="L125" t="str">
            <v>14:30-14:45</v>
          </cell>
          <cell r="M125">
            <v>33</v>
          </cell>
        </row>
        <row r="126">
          <cell r="A126">
            <v>131</v>
          </cell>
          <cell r="B126" t="str">
            <v>Schils</v>
          </cell>
          <cell r="C126" t="str">
            <v>Simon</v>
          </cell>
          <cell r="D126" t="str">
            <v>M</v>
          </cell>
          <cell r="E126">
            <v>38718</v>
          </cell>
          <cell r="F126">
            <v>2006</v>
          </cell>
          <cell r="G126" t="str">
            <v>2 kyu</v>
          </cell>
          <cell r="H126">
            <v>37</v>
          </cell>
          <cell r="I126">
            <v>38.700000000000003</v>
          </cell>
          <cell r="J126" t="str">
            <v>Judo Yes Bilzen</v>
          </cell>
          <cell r="K126" t="str">
            <v>Beloften U18</v>
          </cell>
          <cell r="L126" t="str">
            <v>14:00-14:30</v>
          </cell>
          <cell r="M126">
            <v>32</v>
          </cell>
        </row>
        <row r="127">
          <cell r="A127">
            <v>132</v>
          </cell>
          <cell r="B127" t="str">
            <v xml:space="preserve">Tavsance </v>
          </cell>
          <cell r="C127" t="str">
            <v>Alexander</v>
          </cell>
          <cell r="D127" t="str">
            <v>M</v>
          </cell>
          <cell r="E127">
            <v>40958</v>
          </cell>
          <cell r="F127">
            <v>2012</v>
          </cell>
          <cell r="G127" t="str">
            <v>5 kyu</v>
          </cell>
          <cell r="H127">
            <v>27</v>
          </cell>
          <cell r="I127">
            <v>27.6</v>
          </cell>
          <cell r="J127" t="str">
            <v>Judoschool Yoshi-Kan_Heist</v>
          </cell>
          <cell r="K127" t="str">
            <v>Miniemen U13</v>
          </cell>
          <cell r="L127" t="str">
            <v>13:00-13:30</v>
          </cell>
          <cell r="M127">
            <v>18</v>
          </cell>
        </row>
        <row r="128">
          <cell r="A128">
            <v>133</v>
          </cell>
          <cell r="B128" t="str">
            <v xml:space="preserve">Tavsance </v>
          </cell>
          <cell r="C128" t="str">
            <v>Sophie</v>
          </cell>
          <cell r="D128" t="str">
            <v>V</v>
          </cell>
          <cell r="E128">
            <v>39541</v>
          </cell>
          <cell r="F128">
            <v>2008</v>
          </cell>
          <cell r="G128" t="str">
            <v>5 kyu</v>
          </cell>
          <cell r="H128">
            <v>39</v>
          </cell>
          <cell r="I128">
            <v>39.1</v>
          </cell>
          <cell r="J128" t="str">
            <v>Judoschool Yoshi-Kan_Heist</v>
          </cell>
          <cell r="K128" t="str">
            <v>Beloften U18</v>
          </cell>
          <cell r="L128" t="str">
            <v>14:00-14:30</v>
          </cell>
          <cell r="M128">
            <v>26</v>
          </cell>
        </row>
        <row r="129">
          <cell r="A129">
            <v>134</v>
          </cell>
          <cell r="B129" t="str">
            <v>Verschueren</v>
          </cell>
          <cell r="C129" t="str">
            <v>Fien</v>
          </cell>
          <cell r="D129" t="str">
            <v>V</v>
          </cell>
          <cell r="E129">
            <v>40882</v>
          </cell>
          <cell r="F129">
            <v>2011</v>
          </cell>
          <cell r="G129" t="str">
            <v>5 kyu</v>
          </cell>
          <cell r="H129">
            <v>29</v>
          </cell>
          <cell r="I129">
            <v>31.9</v>
          </cell>
          <cell r="J129" t="str">
            <v>Judoschool Yoshi-Kan_Heist</v>
          </cell>
          <cell r="K129" t="str">
            <v>Miniemen U13</v>
          </cell>
          <cell r="L129" t="str">
            <v>13:00-13:30</v>
          </cell>
          <cell r="M129">
            <v>23</v>
          </cell>
        </row>
        <row r="130">
          <cell r="A130">
            <v>136</v>
          </cell>
          <cell r="B130" t="str">
            <v>Cona</v>
          </cell>
          <cell r="C130" t="str">
            <v>Ensar</v>
          </cell>
          <cell r="D130" t="str">
            <v>M</v>
          </cell>
          <cell r="E130">
            <v>76768</v>
          </cell>
          <cell r="F130">
            <v>2110</v>
          </cell>
          <cell r="G130" t="str">
            <v>6 kyu</v>
          </cell>
          <cell r="H130">
            <v>55.6</v>
          </cell>
          <cell r="I130">
            <v>56</v>
          </cell>
          <cell r="J130" t="str">
            <v>Sorm</v>
          </cell>
          <cell r="K130" t="e">
            <v>#N/A</v>
          </cell>
          <cell r="L130" t="e">
            <v>#N/A</v>
          </cell>
          <cell r="M130">
            <v>14</v>
          </cell>
        </row>
        <row r="131">
          <cell r="A131">
            <v>137</v>
          </cell>
          <cell r="F131" t="str">
            <v/>
          </cell>
          <cell r="K131" t="e">
            <v>#N/A</v>
          </cell>
          <cell r="L131" t="e">
            <v>#N/A</v>
          </cell>
        </row>
        <row r="132">
          <cell r="A132">
            <v>138</v>
          </cell>
          <cell r="F132" t="str">
            <v/>
          </cell>
          <cell r="K132" t="e">
            <v>#N/A</v>
          </cell>
          <cell r="L132" t="e">
            <v>#N/A</v>
          </cell>
        </row>
        <row r="133">
          <cell r="A133">
            <v>139</v>
          </cell>
          <cell r="F133" t="str">
            <v/>
          </cell>
          <cell r="K133" t="e">
            <v>#N/A</v>
          </cell>
          <cell r="L133" t="e">
            <v>#N/A</v>
          </cell>
        </row>
        <row r="134">
          <cell r="A134">
            <v>140</v>
          </cell>
          <cell r="F134" t="str">
            <v/>
          </cell>
          <cell r="K134" t="e">
            <v>#N/A</v>
          </cell>
          <cell r="L134" t="e">
            <v>#N/A</v>
          </cell>
        </row>
        <row r="135">
          <cell r="A135">
            <v>141</v>
          </cell>
          <cell r="F135" t="str">
            <v/>
          </cell>
          <cell r="K135" t="e">
            <v>#N/A</v>
          </cell>
          <cell r="L135" t="e">
            <v>#N/A</v>
          </cell>
        </row>
        <row r="136">
          <cell r="A136">
            <v>142</v>
          </cell>
          <cell r="F136" t="str">
            <v/>
          </cell>
          <cell r="K136" t="e">
            <v>#N/A</v>
          </cell>
          <cell r="L136" t="e">
            <v>#N/A</v>
          </cell>
        </row>
        <row r="137">
          <cell r="A137">
            <v>143</v>
          </cell>
          <cell r="F137" t="str">
            <v/>
          </cell>
          <cell r="K137" t="e">
            <v>#N/A</v>
          </cell>
          <cell r="L137" t="e">
            <v>#N/A</v>
          </cell>
        </row>
        <row r="138">
          <cell r="A138">
            <v>144</v>
          </cell>
          <cell r="F138" t="str">
            <v/>
          </cell>
          <cell r="K138" t="e">
            <v>#N/A</v>
          </cell>
          <cell r="L138" t="e">
            <v>#N/A</v>
          </cell>
        </row>
        <row r="139">
          <cell r="A139">
            <v>145</v>
          </cell>
          <cell r="F139" t="str">
            <v/>
          </cell>
          <cell r="K139" t="e">
            <v>#N/A</v>
          </cell>
          <cell r="L139" t="e">
            <v>#N/A</v>
          </cell>
        </row>
        <row r="140">
          <cell r="A140">
            <v>146</v>
          </cell>
          <cell r="F140" t="str">
            <v/>
          </cell>
          <cell r="K140" t="e">
            <v>#N/A</v>
          </cell>
          <cell r="L140" t="e">
            <v>#N/A</v>
          </cell>
        </row>
        <row r="141">
          <cell r="A141">
            <v>147</v>
          </cell>
          <cell r="F141" t="str">
            <v/>
          </cell>
          <cell r="K141" t="e">
            <v>#N/A</v>
          </cell>
          <cell r="L141" t="e">
            <v>#N/A</v>
          </cell>
        </row>
        <row r="142">
          <cell r="A142">
            <v>148</v>
          </cell>
          <cell r="F142" t="str">
            <v/>
          </cell>
          <cell r="K142" t="e">
            <v>#N/A</v>
          </cell>
          <cell r="L142" t="e">
            <v>#N/A</v>
          </cell>
        </row>
        <row r="143">
          <cell r="A143">
            <v>149</v>
          </cell>
          <cell r="F143" t="str">
            <v/>
          </cell>
          <cell r="K143" t="e">
            <v>#N/A</v>
          </cell>
          <cell r="L143" t="e">
            <v>#N/A</v>
          </cell>
        </row>
        <row r="144">
          <cell r="A144">
            <v>150</v>
          </cell>
          <cell r="F144" t="str">
            <v/>
          </cell>
          <cell r="K144" t="e">
            <v>#N/A</v>
          </cell>
          <cell r="L144" t="e">
            <v>#N/A</v>
          </cell>
        </row>
        <row r="145">
          <cell r="A145">
            <v>151</v>
          </cell>
          <cell r="F145" t="str">
            <v/>
          </cell>
          <cell r="K145" t="e">
            <v>#N/A</v>
          </cell>
          <cell r="L145" t="e">
            <v>#N/A</v>
          </cell>
        </row>
        <row r="146">
          <cell r="A146">
            <v>152</v>
          </cell>
          <cell r="F146" t="str">
            <v/>
          </cell>
          <cell r="K146" t="e">
            <v>#N/A</v>
          </cell>
          <cell r="L146" t="e">
            <v>#N/A</v>
          </cell>
        </row>
        <row r="147">
          <cell r="A147">
            <v>153</v>
          </cell>
          <cell r="F147" t="str">
            <v/>
          </cell>
          <cell r="K147" t="e">
            <v>#N/A</v>
          </cell>
          <cell r="L147" t="e">
            <v>#N/A</v>
          </cell>
        </row>
        <row r="148">
          <cell r="A148">
            <v>154</v>
          </cell>
          <cell r="F148" t="str">
            <v/>
          </cell>
          <cell r="K148" t="e">
            <v>#N/A</v>
          </cell>
          <cell r="L148" t="e">
            <v>#N/A</v>
          </cell>
        </row>
        <row r="149">
          <cell r="A149">
            <v>155</v>
          </cell>
          <cell r="F149" t="str">
            <v/>
          </cell>
          <cell r="K149" t="e">
            <v>#N/A</v>
          </cell>
          <cell r="L149" t="e">
            <v>#N/A</v>
          </cell>
        </row>
        <row r="150">
          <cell r="A150">
            <v>156</v>
          </cell>
          <cell r="F150" t="str">
            <v/>
          </cell>
          <cell r="K150" t="e">
            <v>#N/A</v>
          </cell>
          <cell r="L150" t="e">
            <v>#N/A</v>
          </cell>
        </row>
        <row r="151">
          <cell r="A151">
            <v>157</v>
          </cell>
          <cell r="F151" t="str">
            <v/>
          </cell>
          <cell r="K151" t="e">
            <v>#N/A</v>
          </cell>
          <cell r="L151" t="e">
            <v>#N/A</v>
          </cell>
        </row>
        <row r="152">
          <cell r="A152">
            <v>158</v>
          </cell>
          <cell r="F152" t="str">
            <v/>
          </cell>
          <cell r="K152" t="e">
            <v>#N/A</v>
          </cell>
          <cell r="L152" t="e">
            <v>#N/A</v>
          </cell>
        </row>
        <row r="153">
          <cell r="A153">
            <v>159</v>
          </cell>
          <cell r="F153" t="str">
            <v/>
          </cell>
          <cell r="K153" t="e">
            <v>#N/A</v>
          </cell>
          <cell r="L153" t="e">
            <v>#N/A</v>
          </cell>
        </row>
        <row r="154">
          <cell r="A154">
            <v>160</v>
          </cell>
          <cell r="F154" t="str">
            <v/>
          </cell>
          <cell r="K154" t="e">
            <v>#N/A</v>
          </cell>
          <cell r="L154" t="e">
            <v>#N/A</v>
          </cell>
        </row>
        <row r="155">
          <cell r="A155">
            <v>161</v>
          </cell>
          <cell r="F155" t="str">
            <v/>
          </cell>
          <cell r="K155" t="e">
            <v>#N/A</v>
          </cell>
          <cell r="L155" t="e">
            <v>#N/A</v>
          </cell>
        </row>
        <row r="156">
          <cell r="A156">
            <v>162</v>
          </cell>
          <cell r="F156" t="str">
            <v/>
          </cell>
          <cell r="K156" t="e">
            <v>#N/A</v>
          </cell>
          <cell r="L156" t="e">
            <v>#N/A</v>
          </cell>
        </row>
        <row r="157">
          <cell r="A157">
            <v>163</v>
          </cell>
          <cell r="F157" t="str">
            <v/>
          </cell>
          <cell r="K157" t="e">
            <v>#N/A</v>
          </cell>
          <cell r="L157" t="e">
            <v>#N/A</v>
          </cell>
        </row>
        <row r="158">
          <cell r="A158">
            <v>164</v>
          </cell>
          <cell r="F158" t="str">
            <v/>
          </cell>
          <cell r="K158" t="e">
            <v>#N/A</v>
          </cell>
          <cell r="L158" t="e">
            <v>#N/A</v>
          </cell>
        </row>
        <row r="159">
          <cell r="A159">
            <v>165</v>
          </cell>
          <cell r="F159" t="str">
            <v/>
          </cell>
          <cell r="L159" t="e">
            <v>#N/A</v>
          </cell>
        </row>
        <row r="160">
          <cell r="A160">
            <v>166</v>
          </cell>
          <cell r="F160" t="str">
            <v/>
          </cell>
          <cell r="L160" t="e">
            <v>#N/A</v>
          </cell>
        </row>
        <row r="161">
          <cell r="A161">
            <v>167</v>
          </cell>
          <cell r="F161" t="str">
            <v/>
          </cell>
        </row>
        <row r="162">
          <cell r="A162">
            <v>168</v>
          </cell>
          <cell r="F162" t="str">
            <v/>
          </cell>
        </row>
        <row r="163">
          <cell r="A163">
            <v>169</v>
          </cell>
          <cell r="F163" t="str">
            <v/>
          </cell>
        </row>
        <row r="164">
          <cell r="A164">
            <v>170</v>
          </cell>
          <cell r="F164" t="str">
            <v/>
          </cell>
        </row>
        <row r="165">
          <cell r="A165">
            <v>171</v>
          </cell>
          <cell r="F165" t="str">
            <v/>
          </cell>
        </row>
        <row r="166">
          <cell r="A166">
            <v>172</v>
          </cell>
          <cell r="F166" t="str">
            <v/>
          </cell>
        </row>
        <row r="167">
          <cell r="A167">
            <v>173</v>
          </cell>
          <cell r="F167" t="str">
            <v/>
          </cell>
          <cell r="K167" t="e">
            <v>#N/A</v>
          </cell>
          <cell r="L167" t="e">
            <v>#N/A</v>
          </cell>
        </row>
        <row r="168">
          <cell r="A168">
            <v>174</v>
          </cell>
          <cell r="F168" t="str">
            <v/>
          </cell>
          <cell r="K168" t="e">
            <v>#N/A</v>
          </cell>
          <cell r="L168" t="e">
            <v>#N/A</v>
          </cell>
        </row>
        <row r="169">
          <cell r="A169">
            <v>175</v>
          </cell>
          <cell r="K169" t="e">
            <v>#N/A</v>
          </cell>
          <cell r="L169" t="e">
            <v>#N/A</v>
          </cell>
        </row>
        <row r="170">
          <cell r="K170" t="e">
            <v>#N/A</v>
          </cell>
          <cell r="L170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>
        <row r="3">
          <cell r="Q3" t="str">
            <v>Aantal kampers</v>
          </cell>
          <cell r="S3" t="str">
            <v>Aantal kampen</v>
          </cell>
        </row>
        <row r="4">
          <cell r="Q4">
            <v>2</v>
          </cell>
          <cell r="S4">
            <v>2</v>
          </cell>
        </row>
        <row r="5">
          <cell r="Q5">
            <v>3</v>
          </cell>
          <cell r="S5">
            <v>3</v>
          </cell>
        </row>
        <row r="6">
          <cell r="Q6">
            <v>4</v>
          </cell>
          <cell r="S6">
            <v>6</v>
          </cell>
        </row>
        <row r="7">
          <cell r="Q7">
            <v>5</v>
          </cell>
          <cell r="S7">
            <v>10</v>
          </cell>
        </row>
        <row r="8">
          <cell r="Q8">
            <v>6</v>
          </cell>
          <cell r="S8">
            <v>15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39379-268A-42D3-BAC5-FC31A01DCD2C}">
  <sheetPr>
    <pageSetUpPr fitToPage="1"/>
  </sheetPr>
  <dimension ref="A1:N28"/>
  <sheetViews>
    <sheetView tabSelected="1" topLeftCell="B1" zoomScale="110" zoomScaleNormal="110" workbookViewId="0">
      <selection activeCell="C1" sqref="C1"/>
    </sheetView>
  </sheetViews>
  <sheetFormatPr defaultRowHeight="15" x14ac:dyDescent="0.25"/>
  <cols>
    <col min="1" max="1" width="17.85546875" customWidth="1"/>
    <col min="2" max="2" width="26.42578125" customWidth="1"/>
    <col min="3" max="3" width="20.42578125" customWidth="1"/>
    <col min="4" max="4" width="22.140625" customWidth="1"/>
    <col min="5" max="6" width="8.7109375" customWidth="1"/>
    <col min="7" max="7" width="21" customWidth="1"/>
    <col min="8" max="12" width="8.7109375" customWidth="1"/>
    <col min="13" max="13" width="24.85546875" customWidth="1"/>
    <col min="14" max="14" width="18" style="52" customWidth="1"/>
    <col min="15" max="1025" width="8.7109375" customWidth="1"/>
  </cols>
  <sheetData>
    <row r="1" spans="1:14" s="2" customFormat="1" ht="23.25" x14ac:dyDescent="0.35">
      <c r="A1" s="1">
        <f ca="1">TODAY()</f>
        <v>45354</v>
      </c>
      <c r="B1" s="53">
        <v>45739</v>
      </c>
      <c r="C1" s="3">
        <f>YEAR(B1)</f>
        <v>2025</v>
      </c>
      <c r="N1" s="4"/>
    </row>
    <row r="4" spans="1:14" s="2" customFormat="1" ht="24" thickBot="1" x14ac:dyDescent="0.4">
      <c r="B4" s="5" t="s">
        <v>0</v>
      </c>
      <c r="C4" s="5" t="s">
        <v>1</v>
      </c>
      <c r="D4" s="6" t="s">
        <v>2</v>
      </c>
      <c r="G4" s="7" t="s">
        <v>3</v>
      </c>
      <c r="H4" s="8"/>
      <c r="I4" s="9">
        <v>1.38888888888889E-3</v>
      </c>
      <c r="L4" s="10">
        <f t="shared" ref="L4:L26" si="0">C5</f>
        <v>2119</v>
      </c>
      <c r="M4" s="10" t="s">
        <v>4</v>
      </c>
      <c r="N4" s="11" t="s">
        <v>5</v>
      </c>
    </row>
    <row r="5" spans="1:14" s="2" customFormat="1" ht="23.25" x14ac:dyDescent="0.35">
      <c r="B5" s="12" t="s">
        <v>3</v>
      </c>
      <c r="C5" s="13">
        <f>SUM(C1-6)+100</f>
        <v>2119</v>
      </c>
      <c r="D5" s="14" t="s">
        <v>6</v>
      </c>
      <c r="G5" s="15" t="s">
        <v>7</v>
      </c>
      <c r="H5" s="16"/>
      <c r="I5" s="17">
        <v>1.38888888888889E-3</v>
      </c>
      <c r="L5" s="10">
        <f t="shared" si="0"/>
        <v>2118</v>
      </c>
      <c r="M5" s="10" t="s">
        <v>4</v>
      </c>
      <c r="N5" s="11" t="s">
        <v>5</v>
      </c>
    </row>
    <row r="6" spans="1:14" s="2" customFormat="1" ht="23.25" x14ac:dyDescent="0.35">
      <c r="B6" s="18" t="s">
        <v>8</v>
      </c>
      <c r="C6" s="13">
        <f>SUM(C1-7)+100</f>
        <v>2118</v>
      </c>
      <c r="D6" s="14" t="s">
        <v>6</v>
      </c>
      <c r="G6" s="15" t="s">
        <v>9</v>
      </c>
      <c r="H6" s="16"/>
      <c r="I6" s="17">
        <v>1.38888888888889E-3</v>
      </c>
      <c r="L6" s="10">
        <f t="shared" si="0"/>
        <v>2117</v>
      </c>
      <c r="M6" s="10" t="s">
        <v>4</v>
      </c>
      <c r="N6" s="11" t="s">
        <v>5</v>
      </c>
    </row>
    <row r="7" spans="1:14" s="2" customFormat="1" ht="23.25" x14ac:dyDescent="0.35">
      <c r="B7" s="12"/>
      <c r="C7" s="13">
        <f>SUM(C1-8)+100</f>
        <v>2117</v>
      </c>
      <c r="D7" s="14" t="s">
        <v>6</v>
      </c>
      <c r="G7" s="15" t="s">
        <v>10</v>
      </c>
      <c r="H7" s="16"/>
      <c r="I7" s="17">
        <v>1.38888888888889E-3</v>
      </c>
      <c r="L7" s="10">
        <f t="shared" si="0"/>
        <v>2116</v>
      </c>
      <c r="M7" s="10" t="s">
        <v>11</v>
      </c>
      <c r="N7" s="11" t="s">
        <v>5</v>
      </c>
    </row>
    <row r="8" spans="1:14" s="2" customFormat="1" ht="23.25" x14ac:dyDescent="0.35">
      <c r="B8" s="19" t="s">
        <v>7</v>
      </c>
      <c r="C8" s="20">
        <f>SUM(C1-9)+100</f>
        <v>2116</v>
      </c>
      <c r="D8" s="21" t="s">
        <v>6</v>
      </c>
      <c r="G8" s="15" t="s">
        <v>12</v>
      </c>
      <c r="H8" s="16"/>
      <c r="I8" s="17">
        <v>1.38888888888889E-3</v>
      </c>
      <c r="L8" s="10">
        <f t="shared" si="0"/>
        <v>2115</v>
      </c>
      <c r="M8" s="10" t="s">
        <v>11</v>
      </c>
      <c r="N8" s="11" t="s">
        <v>5</v>
      </c>
    </row>
    <row r="9" spans="1:14" s="2" customFormat="1" ht="23.25" x14ac:dyDescent="0.35">
      <c r="B9" s="22" t="s">
        <v>13</v>
      </c>
      <c r="C9" s="20">
        <f>SUM(C1-10)+100</f>
        <v>2115</v>
      </c>
      <c r="D9" s="21" t="s">
        <v>6</v>
      </c>
      <c r="G9" s="15" t="s">
        <v>14</v>
      </c>
      <c r="H9" s="16"/>
      <c r="I9" s="17">
        <v>2.0833333333333298E-3</v>
      </c>
      <c r="L9" s="10">
        <f t="shared" si="0"/>
        <v>2019</v>
      </c>
      <c r="M9" s="10" t="s">
        <v>9</v>
      </c>
      <c r="N9" s="11" t="s">
        <v>15</v>
      </c>
    </row>
    <row r="10" spans="1:14" s="2" customFormat="1" ht="23.25" x14ac:dyDescent="0.35">
      <c r="B10" s="23" t="s">
        <v>9</v>
      </c>
      <c r="C10" s="24">
        <f>SUM(C1-6)</f>
        <v>2019</v>
      </c>
      <c r="D10" s="25" t="s">
        <v>6</v>
      </c>
      <c r="G10" s="15" t="s">
        <v>16</v>
      </c>
      <c r="H10" s="16"/>
      <c r="I10" s="17">
        <v>2.7777777777777801E-3</v>
      </c>
      <c r="L10" s="10">
        <f t="shared" si="0"/>
        <v>2018</v>
      </c>
      <c r="M10" s="10" t="s">
        <v>9</v>
      </c>
      <c r="N10" s="11" t="s">
        <v>15</v>
      </c>
    </row>
    <row r="11" spans="1:14" s="2" customFormat="1" ht="23.25" x14ac:dyDescent="0.35">
      <c r="B11" s="26" t="s">
        <v>17</v>
      </c>
      <c r="C11" s="24">
        <f>SUM(C1-7)</f>
        <v>2018</v>
      </c>
      <c r="D11" s="25" t="s">
        <v>6</v>
      </c>
      <c r="G11" s="27" t="s">
        <v>18</v>
      </c>
      <c r="H11" s="16"/>
      <c r="I11" s="17">
        <v>2.7777777777777801E-3</v>
      </c>
      <c r="L11" s="10">
        <f t="shared" si="0"/>
        <v>2017</v>
      </c>
      <c r="M11" s="10" t="s">
        <v>9</v>
      </c>
      <c r="N11" s="11" t="s">
        <v>15</v>
      </c>
    </row>
    <row r="12" spans="1:14" s="2" customFormat="1" ht="24" thickBot="1" x14ac:dyDescent="0.4">
      <c r="B12" s="26"/>
      <c r="C12" s="24">
        <f>SUM(C1-8)</f>
        <v>2017</v>
      </c>
      <c r="D12" s="25" t="s">
        <v>6</v>
      </c>
      <c r="G12" s="28" t="s">
        <v>19</v>
      </c>
      <c r="H12" s="29"/>
      <c r="I12" s="30">
        <v>2.7777777777777801E-3</v>
      </c>
      <c r="L12" s="10">
        <f t="shared" si="0"/>
        <v>2016</v>
      </c>
      <c r="M12" s="10" t="s">
        <v>10</v>
      </c>
      <c r="N12" s="11" t="s">
        <v>20</v>
      </c>
    </row>
    <row r="13" spans="1:14" s="2" customFormat="1" ht="23.25" x14ac:dyDescent="0.35">
      <c r="B13" s="31" t="s">
        <v>10</v>
      </c>
      <c r="C13" s="32">
        <f>SUM(C1-9)</f>
        <v>2016</v>
      </c>
      <c r="D13" s="33" t="s">
        <v>6</v>
      </c>
      <c r="L13" s="10">
        <f t="shared" si="0"/>
        <v>2015</v>
      </c>
      <c r="M13" s="10" t="s">
        <v>10</v>
      </c>
      <c r="N13" s="11" t="s">
        <v>20</v>
      </c>
    </row>
    <row r="14" spans="1:14" s="2" customFormat="1" ht="23.25" x14ac:dyDescent="0.35">
      <c r="B14" s="31" t="s">
        <v>13</v>
      </c>
      <c r="C14" s="32">
        <f>SUM(C1-10)</f>
        <v>2015</v>
      </c>
      <c r="D14" s="33" t="s">
        <v>6</v>
      </c>
      <c r="L14" s="10">
        <f t="shared" si="0"/>
        <v>2014</v>
      </c>
      <c r="M14" s="10" t="s">
        <v>12</v>
      </c>
      <c r="N14" s="11" t="s">
        <v>21</v>
      </c>
    </row>
    <row r="15" spans="1:14" s="2" customFormat="1" ht="23.25" x14ac:dyDescent="0.35">
      <c r="B15" s="34" t="s">
        <v>12</v>
      </c>
      <c r="C15" s="35">
        <f>SUM(C1-11)</f>
        <v>2014</v>
      </c>
      <c r="D15" s="36" t="s">
        <v>6</v>
      </c>
      <c r="L15" s="10">
        <f t="shared" si="0"/>
        <v>2013</v>
      </c>
      <c r="M15" s="10" t="s">
        <v>12</v>
      </c>
      <c r="N15" s="11" t="s">
        <v>21</v>
      </c>
    </row>
    <row r="16" spans="1:14" s="2" customFormat="1" ht="23.25" x14ac:dyDescent="0.35">
      <c r="B16" s="34" t="s">
        <v>22</v>
      </c>
      <c r="C16" s="35">
        <f>SUM(C1-12)</f>
        <v>2013</v>
      </c>
      <c r="D16" s="36" t="s">
        <v>6</v>
      </c>
      <c r="L16" s="10">
        <f t="shared" si="0"/>
        <v>2012</v>
      </c>
      <c r="M16" s="10" t="s">
        <v>14</v>
      </c>
      <c r="N16" s="11" t="s">
        <v>23</v>
      </c>
    </row>
    <row r="17" spans="2:14" s="2" customFormat="1" ht="23.25" x14ac:dyDescent="0.35">
      <c r="B17" s="37" t="s">
        <v>14</v>
      </c>
      <c r="C17" s="38">
        <f>SUM(C1-13)</f>
        <v>2012</v>
      </c>
      <c r="D17" s="39" t="s">
        <v>24</v>
      </c>
      <c r="L17" s="10">
        <f t="shared" si="0"/>
        <v>2011</v>
      </c>
      <c r="M17" s="10" t="s">
        <v>14</v>
      </c>
      <c r="N17" s="11" t="s">
        <v>23</v>
      </c>
    </row>
    <row r="18" spans="2:14" s="2" customFormat="1" ht="23.25" x14ac:dyDescent="0.35">
      <c r="B18" s="37" t="s">
        <v>25</v>
      </c>
      <c r="C18" s="38">
        <f>SUM(C1-14)</f>
        <v>2011</v>
      </c>
      <c r="D18" s="39" t="s">
        <v>24</v>
      </c>
      <c r="L18" s="10">
        <f t="shared" si="0"/>
        <v>2010</v>
      </c>
      <c r="M18" s="10" t="s">
        <v>16</v>
      </c>
      <c r="N18" s="11" t="s">
        <v>23</v>
      </c>
    </row>
    <row r="19" spans="2:14" s="2" customFormat="1" ht="23.25" x14ac:dyDescent="0.35">
      <c r="B19" s="40" t="s">
        <v>16</v>
      </c>
      <c r="C19" s="41">
        <f>SUM(C1-15)</f>
        <v>2010</v>
      </c>
      <c r="D19" s="42" t="s">
        <v>26</v>
      </c>
      <c r="L19" s="10">
        <f t="shared" si="0"/>
        <v>2009</v>
      </c>
      <c r="M19" s="10" t="s">
        <v>16</v>
      </c>
      <c r="N19" s="11" t="s">
        <v>23</v>
      </c>
    </row>
    <row r="20" spans="2:14" s="2" customFormat="1" ht="23.25" x14ac:dyDescent="0.35">
      <c r="B20" s="40" t="s">
        <v>27</v>
      </c>
      <c r="C20" s="41">
        <f>SUM(C1-16)</f>
        <v>2009</v>
      </c>
      <c r="D20" s="42" t="s">
        <v>26</v>
      </c>
      <c r="L20" s="10">
        <f t="shared" si="0"/>
        <v>2008</v>
      </c>
      <c r="M20" s="10" t="s">
        <v>16</v>
      </c>
      <c r="N20" s="11" t="s">
        <v>23</v>
      </c>
    </row>
    <row r="21" spans="2:14" s="2" customFormat="1" ht="23.25" x14ac:dyDescent="0.35">
      <c r="B21" s="40"/>
      <c r="C21" s="41">
        <f>SUM(C1-17)</f>
        <v>2008</v>
      </c>
      <c r="D21" s="42" t="s">
        <v>26</v>
      </c>
      <c r="L21" s="10">
        <f t="shared" si="0"/>
        <v>2007</v>
      </c>
      <c r="M21" s="10" t="s">
        <v>18</v>
      </c>
      <c r="N21" s="11" t="s">
        <v>28</v>
      </c>
    </row>
    <row r="22" spans="2:14" s="2" customFormat="1" ht="23.25" x14ac:dyDescent="0.35">
      <c r="B22" s="43" t="s">
        <v>18</v>
      </c>
      <c r="C22" s="44">
        <f>SUM(C1-18)</f>
        <v>2007</v>
      </c>
      <c r="D22" s="45" t="s">
        <v>26</v>
      </c>
      <c r="L22" s="10">
        <f t="shared" si="0"/>
        <v>2006</v>
      </c>
      <c r="M22" s="10" t="s">
        <v>18</v>
      </c>
      <c r="N22" s="11" t="s">
        <v>28</v>
      </c>
    </row>
    <row r="23" spans="2:14" s="2" customFormat="1" ht="23.25" x14ac:dyDescent="0.35">
      <c r="B23" s="43" t="s">
        <v>29</v>
      </c>
      <c r="C23" s="44">
        <f>SUM(C1-19)</f>
        <v>2006</v>
      </c>
      <c r="D23" s="45" t="s">
        <v>26</v>
      </c>
      <c r="L23" s="10">
        <f t="shared" si="0"/>
        <v>2005</v>
      </c>
      <c r="M23" s="10" t="s">
        <v>18</v>
      </c>
      <c r="N23" s="11" t="s">
        <v>28</v>
      </c>
    </row>
    <row r="24" spans="2:14" s="2" customFormat="1" ht="23.25" x14ac:dyDescent="0.35">
      <c r="B24" s="43"/>
      <c r="C24" s="44">
        <f>SUM(C1-20)</f>
        <v>2005</v>
      </c>
      <c r="D24" s="45" t="s">
        <v>26</v>
      </c>
      <c r="L24" s="10">
        <f t="shared" si="0"/>
        <v>2004</v>
      </c>
      <c r="M24" s="10" t="s">
        <v>19</v>
      </c>
      <c r="N24" s="11" t="s">
        <v>30</v>
      </c>
    </row>
    <row r="25" spans="2:14" s="2" customFormat="1" ht="23.25" x14ac:dyDescent="0.35">
      <c r="B25" s="46" t="s">
        <v>31</v>
      </c>
      <c r="C25" s="47">
        <f>SUM(C1-21)</f>
        <v>2004</v>
      </c>
      <c r="D25" s="48" t="s">
        <v>26</v>
      </c>
      <c r="L25" s="10">
        <f t="shared" si="0"/>
        <v>2003</v>
      </c>
      <c r="M25" s="10" t="s">
        <v>19</v>
      </c>
      <c r="N25" s="11" t="s">
        <v>30</v>
      </c>
    </row>
    <row r="26" spans="2:14" s="2" customFormat="1" ht="23.25" x14ac:dyDescent="0.35">
      <c r="B26" s="46"/>
      <c r="C26" s="47">
        <f>SUM(C1-22)</f>
        <v>2003</v>
      </c>
      <c r="D26" s="48" t="s">
        <v>26</v>
      </c>
      <c r="L26" s="10">
        <f t="shared" si="0"/>
        <v>2002</v>
      </c>
      <c r="M26" s="10" t="s">
        <v>19</v>
      </c>
      <c r="N26" s="11" t="s">
        <v>30</v>
      </c>
    </row>
    <row r="27" spans="2:14" s="2" customFormat="1" ht="23.25" x14ac:dyDescent="0.35">
      <c r="B27" s="46"/>
      <c r="C27" s="47">
        <f>SUM(C1-23)</f>
        <v>2002</v>
      </c>
      <c r="D27" s="48" t="s">
        <v>26</v>
      </c>
      <c r="N27" s="4"/>
    </row>
    <row r="28" spans="2:14" s="2" customFormat="1" ht="24" thickBot="1" x14ac:dyDescent="0.4">
      <c r="B28" s="49"/>
      <c r="C28" s="50" t="s">
        <v>32</v>
      </c>
      <c r="D28" s="51" t="s">
        <v>26</v>
      </c>
      <c r="N28" s="4"/>
    </row>
  </sheetData>
  <printOptions horizontalCentered="1" verticalCentered="1"/>
  <pageMargins left="0.70833333333333304" right="0.70833333333333304" top="0.74791666666666701" bottom="0.74791666666666701" header="0.51180555555555496" footer="0.51180555555555496"/>
  <pageSetup paperSize="9" scale="66" firstPageNumber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5</vt:i4>
      </vt:variant>
    </vt:vector>
  </HeadingPairs>
  <TitlesOfParts>
    <vt:vector size="6" baseType="lpstr">
      <vt:lpstr>Leeftijden</vt:lpstr>
      <vt:lpstr>Leeftijden!Afdrukbereik</vt:lpstr>
      <vt:lpstr>CategorieJaar</vt:lpstr>
      <vt:lpstr>Categorien</vt:lpstr>
      <vt:lpstr>TijdenBlauw</vt:lpstr>
      <vt:lpstr>Weging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Janssens</dc:creator>
  <cp:lastModifiedBy>Paul Janssens</cp:lastModifiedBy>
  <cp:lastPrinted>2022-12-04T11:20:21Z</cp:lastPrinted>
  <dcterms:created xsi:type="dcterms:W3CDTF">2022-12-04T11:15:21Z</dcterms:created>
  <dcterms:modified xsi:type="dcterms:W3CDTF">2024-03-03T14:44:46Z</dcterms:modified>
</cp:coreProperties>
</file>